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4355" windowHeight="7500"/>
  </bookViews>
  <sheets>
    <sheet name="1день" sheetId="1" r:id="rId1"/>
    <sheet name="2 день" sheetId="20" r:id="rId2"/>
    <sheet name="3 день" sheetId="21" r:id="rId3"/>
    <sheet name="4 день" sheetId="22" r:id="rId4"/>
    <sheet name="5 день" sheetId="23" r:id="rId5"/>
    <sheet name="6 день" sheetId="24" r:id="rId6"/>
    <sheet name="7 день" sheetId="25" r:id="rId7"/>
    <sheet name="8 день" sheetId="26" r:id="rId8"/>
    <sheet name="9 день" sheetId="27" r:id="rId9"/>
    <sheet name="10 день" sheetId="28" r:id="rId10"/>
    <sheet name="11 день" sheetId="29" r:id="rId11"/>
    <sheet name="12 день" sheetId="30" r:id="rId12"/>
    <sheet name="13 день" sheetId="31" r:id="rId13"/>
    <sheet name="14 день" sheetId="32" r:id="rId14"/>
  </sheets>
  <calcPr calcId="145621"/>
</workbook>
</file>

<file path=xl/calcChain.xml><?xml version="1.0" encoding="utf-8"?>
<calcChain xmlns="http://schemas.openxmlformats.org/spreadsheetml/2006/main">
  <c r="L20" i="31" l="1"/>
  <c r="K20" i="31"/>
  <c r="K21" i="31"/>
  <c r="K21" i="26"/>
  <c r="M21" i="26"/>
  <c r="N21" i="20"/>
  <c r="M21" i="20"/>
  <c r="N13" i="20"/>
  <c r="M13" i="20"/>
  <c r="M21" i="1"/>
  <c r="K13" i="21"/>
  <c r="M13" i="21"/>
  <c r="N13" i="21"/>
  <c r="L22" i="30"/>
  <c r="K22" i="30"/>
  <c r="M22" i="30"/>
  <c r="J22" i="30"/>
  <c r="I22" i="30"/>
  <c r="H22" i="30"/>
  <c r="G22" i="30"/>
  <c r="F22" i="30"/>
  <c r="E22" i="30"/>
  <c r="D22" i="30"/>
  <c r="C22" i="30"/>
  <c r="L23" i="27"/>
  <c r="K23" i="27"/>
  <c r="J23" i="27"/>
  <c r="I23" i="27"/>
  <c r="H23" i="27"/>
  <c r="G23" i="27"/>
  <c r="F23" i="27"/>
  <c r="E23" i="27"/>
  <c r="D23" i="27"/>
  <c r="C23" i="27"/>
  <c r="D23" i="23"/>
  <c r="C23" i="23"/>
  <c r="L23" i="23"/>
  <c r="K23" i="23"/>
  <c r="J23" i="23"/>
  <c r="I23" i="23"/>
  <c r="H23" i="23"/>
  <c r="G23" i="23"/>
  <c r="F23" i="23"/>
  <c r="E23" i="23"/>
  <c r="E24" i="23"/>
  <c r="C21" i="32"/>
  <c r="D20" i="31"/>
  <c r="C20" i="31"/>
  <c r="D21" i="29"/>
  <c r="C21" i="29"/>
  <c r="D14" i="23"/>
  <c r="C14" i="23"/>
  <c r="M23" i="27"/>
  <c r="M23" i="23"/>
  <c r="N23" i="23"/>
  <c r="D14" i="26"/>
  <c r="C14" i="26"/>
  <c r="D14" i="32"/>
  <c r="C14" i="32"/>
  <c r="G21" i="31"/>
  <c r="G22" i="25"/>
  <c r="E23" i="24"/>
  <c r="E14" i="23"/>
  <c r="E13" i="21"/>
  <c r="E22" i="21"/>
  <c r="E22" i="20"/>
  <c r="G22" i="1"/>
  <c r="E22" i="1"/>
  <c r="C21" i="1"/>
  <c r="D21" i="1"/>
  <c r="L21" i="32"/>
  <c r="N21" i="32"/>
  <c r="K21" i="32"/>
  <c r="M21" i="32"/>
  <c r="J21" i="32"/>
  <c r="I21" i="32"/>
  <c r="H21" i="32"/>
  <c r="G21" i="32"/>
  <c r="F21" i="32"/>
  <c r="E21" i="32"/>
  <c r="D21" i="32"/>
  <c r="L14" i="32"/>
  <c r="K14" i="32"/>
  <c r="M14" i="32"/>
  <c r="J14" i="32"/>
  <c r="J22" i="32"/>
  <c r="I14" i="32"/>
  <c r="I22" i="32"/>
  <c r="H14" i="32"/>
  <c r="G14" i="32"/>
  <c r="F14" i="32"/>
  <c r="F22" i="32"/>
  <c r="E14" i="32"/>
  <c r="N20" i="31"/>
  <c r="J20" i="31"/>
  <c r="I20" i="31"/>
  <c r="H20" i="31"/>
  <c r="G20" i="31"/>
  <c r="F20" i="31"/>
  <c r="F21" i="31"/>
  <c r="E20" i="31"/>
  <c r="E21" i="31"/>
  <c r="L12" i="31"/>
  <c r="N12" i="31"/>
  <c r="K12" i="31"/>
  <c r="M12" i="31"/>
  <c r="J12" i="31"/>
  <c r="J21" i="31"/>
  <c r="I12" i="31"/>
  <c r="H12" i="31"/>
  <c r="H21" i="31"/>
  <c r="G12" i="31"/>
  <c r="F12" i="31"/>
  <c r="E12" i="31"/>
  <c r="D12" i="31"/>
  <c r="C12" i="31"/>
  <c r="N22" i="30"/>
  <c r="H23" i="30"/>
  <c r="L13" i="30"/>
  <c r="N13" i="30"/>
  <c r="K13" i="30"/>
  <c r="J13" i="30"/>
  <c r="J23" i="30"/>
  <c r="I13" i="30"/>
  <c r="I23" i="30"/>
  <c r="H13" i="30"/>
  <c r="G13" i="30"/>
  <c r="G23" i="30"/>
  <c r="F13" i="30"/>
  <c r="F23" i="30"/>
  <c r="E13" i="30"/>
  <c r="D13" i="30"/>
  <c r="C13" i="30"/>
  <c r="L13" i="29"/>
  <c r="N13" i="29"/>
  <c r="K13" i="29"/>
  <c r="M13" i="29"/>
  <c r="J13" i="29"/>
  <c r="I13" i="29"/>
  <c r="H13" i="29"/>
  <c r="G13" i="29"/>
  <c r="F13" i="29"/>
  <c r="E13" i="29"/>
  <c r="D13" i="29"/>
  <c r="C13" i="29"/>
  <c r="L21" i="28"/>
  <c r="N21" i="28"/>
  <c r="K21" i="28"/>
  <c r="M21" i="28"/>
  <c r="J21" i="28"/>
  <c r="I21" i="28"/>
  <c r="I22" i="28"/>
  <c r="H21" i="28"/>
  <c r="G21" i="28"/>
  <c r="F21" i="28"/>
  <c r="E21" i="28"/>
  <c r="D21" i="28"/>
  <c r="C21" i="28"/>
  <c r="N23" i="27"/>
  <c r="L13" i="27"/>
  <c r="N13" i="27"/>
  <c r="K13" i="27"/>
  <c r="J13" i="27"/>
  <c r="I13" i="27"/>
  <c r="H13" i="27"/>
  <c r="G13" i="27"/>
  <c r="G24" i="27"/>
  <c r="F13" i="27"/>
  <c r="F24" i="27"/>
  <c r="E13" i="27"/>
  <c r="E24" i="27"/>
  <c r="D13" i="27"/>
  <c r="C13" i="27"/>
  <c r="L21" i="26"/>
  <c r="N21" i="26"/>
  <c r="J21" i="26"/>
  <c r="I21" i="26"/>
  <c r="H21" i="26"/>
  <c r="G21" i="26"/>
  <c r="F21" i="26"/>
  <c r="E21" i="26"/>
  <c r="D21" i="26"/>
  <c r="C21" i="26"/>
  <c r="L14" i="26"/>
  <c r="K14" i="26"/>
  <c r="J14" i="26"/>
  <c r="I14" i="26"/>
  <c r="H14" i="26"/>
  <c r="G14" i="26"/>
  <c r="G22" i="26"/>
  <c r="F14" i="26"/>
  <c r="F22" i="26"/>
  <c r="E14" i="26"/>
  <c r="E22" i="26"/>
  <c r="L21" i="25"/>
  <c r="N21" i="25"/>
  <c r="K21" i="25"/>
  <c r="M21" i="25"/>
  <c r="J21" i="25"/>
  <c r="J22" i="25"/>
  <c r="I21" i="25"/>
  <c r="H21" i="25"/>
  <c r="G21" i="25"/>
  <c r="F21" i="25"/>
  <c r="E21" i="25"/>
  <c r="D21" i="25"/>
  <c r="C21" i="25"/>
  <c r="L13" i="25"/>
  <c r="N13" i="25"/>
  <c r="K13" i="25"/>
  <c r="J13" i="25"/>
  <c r="I13" i="25"/>
  <c r="H13" i="25"/>
  <c r="H22" i="25"/>
  <c r="G13" i="25"/>
  <c r="F13" i="25"/>
  <c r="F22" i="25"/>
  <c r="E13" i="25"/>
  <c r="E22" i="25"/>
  <c r="D13" i="25"/>
  <c r="C13" i="25"/>
  <c r="L21" i="24"/>
  <c r="N21" i="24"/>
  <c r="K21" i="24"/>
  <c r="M21" i="24"/>
  <c r="J21" i="24"/>
  <c r="I21" i="24"/>
  <c r="H21" i="24"/>
  <c r="H23" i="24"/>
  <c r="G21" i="24"/>
  <c r="F21" i="24"/>
  <c r="E21" i="24"/>
  <c r="D21" i="24"/>
  <c r="C21" i="24"/>
  <c r="L13" i="24"/>
  <c r="K13" i="24"/>
  <c r="J13" i="24"/>
  <c r="I13" i="24"/>
  <c r="H13" i="24"/>
  <c r="G13" i="24"/>
  <c r="F13" i="24"/>
  <c r="E13" i="24"/>
  <c r="D13" i="24"/>
  <c r="C13" i="24"/>
  <c r="L14" i="23"/>
  <c r="L24" i="23"/>
  <c r="K14" i="23"/>
  <c r="J14" i="23"/>
  <c r="I14" i="23"/>
  <c r="H14" i="23"/>
  <c r="H24" i="23"/>
  <c r="G14" i="23"/>
  <c r="G24" i="23"/>
  <c r="F14" i="23"/>
  <c r="L21" i="22"/>
  <c r="N21" i="22"/>
  <c r="K21" i="22"/>
  <c r="M21" i="22"/>
  <c r="J21" i="22"/>
  <c r="I21" i="22"/>
  <c r="H21" i="22"/>
  <c r="H22" i="22"/>
  <c r="G21" i="22"/>
  <c r="F21" i="22"/>
  <c r="E21" i="22"/>
  <c r="D21" i="22"/>
  <c r="C21" i="22"/>
  <c r="L13" i="22"/>
  <c r="K13" i="22"/>
  <c r="J13" i="22"/>
  <c r="I13" i="22"/>
  <c r="I22" i="22"/>
  <c r="H13" i="22"/>
  <c r="G13" i="22"/>
  <c r="G22" i="22"/>
  <c r="F13" i="22"/>
  <c r="F22" i="22"/>
  <c r="E13" i="22"/>
  <c r="E22" i="22"/>
  <c r="D13" i="22"/>
  <c r="C13" i="22"/>
  <c r="L21" i="21"/>
  <c r="N21" i="21"/>
  <c r="K21" i="21"/>
  <c r="K22" i="21"/>
  <c r="J21" i="21"/>
  <c r="I21" i="21"/>
  <c r="I22" i="21"/>
  <c r="H21" i="21"/>
  <c r="H22" i="21"/>
  <c r="G21" i="21"/>
  <c r="F21" i="21"/>
  <c r="E21" i="21"/>
  <c r="D21" i="21"/>
  <c r="C21" i="21"/>
  <c r="L13" i="21"/>
  <c r="J13" i="21"/>
  <c r="J22" i="21"/>
  <c r="I13" i="21"/>
  <c r="H13" i="21"/>
  <c r="G13" i="21"/>
  <c r="G22" i="21"/>
  <c r="F13" i="21"/>
  <c r="F22" i="21"/>
  <c r="D13" i="21"/>
  <c r="C13" i="21"/>
  <c r="L21" i="20"/>
  <c r="K21" i="20"/>
  <c r="J21" i="20"/>
  <c r="I21" i="20"/>
  <c r="H21" i="20"/>
  <c r="H22" i="20"/>
  <c r="G21" i="20"/>
  <c r="G22" i="20"/>
  <c r="F21" i="20"/>
  <c r="E21" i="20"/>
  <c r="D21" i="20"/>
  <c r="C21" i="20"/>
  <c r="L13" i="20"/>
  <c r="K13" i="20"/>
  <c r="J13" i="20"/>
  <c r="I13" i="20"/>
  <c r="H13" i="20"/>
  <c r="G13" i="20"/>
  <c r="F13" i="20"/>
  <c r="E13" i="20"/>
  <c r="D13" i="20"/>
  <c r="C13" i="20"/>
  <c r="L21" i="1"/>
  <c r="N21" i="1"/>
  <c r="K21" i="1"/>
  <c r="J21" i="1"/>
  <c r="I21" i="1"/>
  <c r="H21" i="1"/>
  <c r="G21" i="1"/>
  <c r="F21" i="1"/>
  <c r="E21" i="1"/>
  <c r="L13" i="1"/>
  <c r="N13" i="1"/>
  <c r="K13" i="1"/>
  <c r="J13" i="1"/>
  <c r="I13" i="1"/>
  <c r="I22" i="1"/>
  <c r="H13" i="1"/>
  <c r="H22" i="1"/>
  <c r="G13" i="1"/>
  <c r="F13" i="1"/>
  <c r="E13" i="1"/>
  <c r="D13" i="1"/>
  <c r="C13" i="1"/>
  <c r="D13" i="28"/>
  <c r="C13" i="28"/>
  <c r="L21" i="29"/>
  <c r="N21" i="29"/>
  <c r="K21" i="29"/>
  <c r="M21" i="29"/>
  <c r="J21" i="29"/>
  <c r="I21" i="29"/>
  <c r="H21" i="29"/>
  <c r="G21" i="29"/>
  <c r="F21" i="29"/>
  <c r="E21" i="29"/>
  <c r="L13" i="28"/>
  <c r="L22" i="28"/>
  <c r="K13" i="28"/>
  <c r="M13" i="28"/>
  <c r="J13" i="28"/>
  <c r="J22" i="28"/>
  <c r="H13" i="28"/>
  <c r="H22" i="28"/>
  <c r="G13" i="28"/>
  <c r="G22" i="28"/>
  <c r="F13" i="28"/>
  <c r="F22" i="28"/>
  <c r="E13" i="28"/>
  <c r="E22" i="28"/>
  <c r="F22" i="1"/>
  <c r="N13" i="24"/>
  <c r="F22" i="20"/>
  <c r="N13" i="22"/>
  <c r="F23" i="24"/>
  <c r="H22" i="26"/>
  <c r="N14" i="26"/>
  <c r="H24" i="27"/>
  <c r="H22" i="32"/>
  <c r="L22" i="29"/>
  <c r="J23" i="24"/>
  <c r="J22" i="29"/>
  <c r="J22" i="26"/>
  <c r="J22" i="20"/>
  <c r="J24" i="27"/>
  <c r="I21" i="31"/>
  <c r="I22" i="26"/>
  <c r="J24" i="23"/>
  <c r="I22" i="20"/>
  <c r="J22" i="1"/>
  <c r="I24" i="27"/>
  <c r="I22" i="25"/>
  <c r="I23" i="24"/>
  <c r="G23" i="24"/>
  <c r="L22" i="32"/>
  <c r="N14" i="32"/>
  <c r="L21" i="31"/>
  <c r="M13" i="1"/>
  <c r="M20" i="31"/>
  <c r="K23" i="30"/>
  <c r="L23" i="30"/>
  <c r="K22" i="28"/>
  <c r="N13" i="28"/>
  <c r="K22" i="26"/>
  <c r="L22" i="26"/>
  <c r="M13" i="27"/>
  <c r="K24" i="27"/>
  <c r="L22" i="25"/>
  <c r="K22" i="25"/>
  <c r="L23" i="24"/>
  <c r="K23" i="24"/>
  <c r="N14" i="23"/>
  <c r="M14" i="23"/>
  <c r="K22" i="22"/>
  <c r="M13" i="22"/>
  <c r="L22" i="21"/>
  <c r="M21" i="21"/>
  <c r="L22" i="20"/>
  <c r="K22" i="20"/>
  <c r="L22" i="1"/>
  <c r="K22" i="1"/>
  <c r="E22" i="32"/>
  <c r="G22" i="32"/>
  <c r="E23" i="30"/>
  <c r="G22" i="29"/>
  <c r="H22" i="29"/>
  <c r="K22" i="29"/>
  <c r="F22" i="29"/>
  <c r="E22" i="29"/>
  <c r="I22" i="29"/>
  <c r="L24" i="27"/>
  <c r="K22" i="32"/>
  <c r="M13" i="30"/>
  <c r="M14" i="26"/>
  <c r="M13" i="25"/>
  <c r="M13" i="24"/>
  <c r="F24" i="23"/>
  <c r="I24" i="23"/>
  <c r="K24" i="23"/>
  <c r="J22" i="22"/>
  <c r="L22" i="22"/>
</calcChain>
</file>

<file path=xl/sharedStrings.xml><?xml version="1.0" encoding="utf-8"?>
<sst xmlns="http://schemas.openxmlformats.org/spreadsheetml/2006/main" count="542" uniqueCount="123">
  <si>
    <t>наименование блюд</t>
  </si>
  <si>
    <t>выход в граммах</t>
  </si>
  <si>
    <t>Химический состав</t>
  </si>
  <si>
    <t>Б</t>
  </si>
  <si>
    <t>Ж</t>
  </si>
  <si>
    <t xml:space="preserve"> У</t>
  </si>
  <si>
    <t>Энергетическая ценность</t>
  </si>
  <si>
    <t>Итого завтрак</t>
  </si>
  <si>
    <t>ЗАВТРАК</t>
  </si>
  <si>
    <t>Итого обед</t>
  </si>
  <si>
    <t>ПОЛДНИК</t>
  </si>
  <si>
    <t>ИТОГО за день</t>
  </si>
  <si>
    <t>№ рецептуры</t>
  </si>
  <si>
    <t>7-11 лет</t>
  </si>
  <si>
    <t>ОБЕД:</t>
  </si>
  <si>
    <r>
      <t>Хлеб пшеничный:</t>
    </r>
    <r>
      <rPr>
        <sz val="8"/>
        <rFont val="Arial Cyr"/>
        <charset val="204"/>
      </rPr>
      <t xml:space="preserve">                 Хлеб пшеничный 60 гр.</t>
    </r>
  </si>
  <si>
    <r>
      <t>Хлеб пшеничный:</t>
    </r>
    <r>
      <rPr>
        <sz val="8"/>
        <rFont val="Arial Cyr"/>
        <charset val="204"/>
      </rPr>
      <t xml:space="preserve">                              Хлеб пшеничный 60 гр.</t>
    </r>
  </si>
  <si>
    <t>100/180</t>
  </si>
  <si>
    <r>
      <t xml:space="preserve">Йогурт: </t>
    </r>
    <r>
      <rPr>
        <sz val="8"/>
        <rFont val="Arial Cyr"/>
        <charset val="204"/>
      </rPr>
      <t xml:space="preserve">                                             Йогурт 200 гр.</t>
    </r>
  </si>
  <si>
    <t>1-Й ДЕНЬ</t>
  </si>
  <si>
    <t>2-Й ДЕНЬ</t>
  </si>
  <si>
    <t>3-Й ДЕНЬ</t>
  </si>
  <si>
    <t>4-Й ДЕНЬ</t>
  </si>
  <si>
    <t>5-Й ДЕНЬ</t>
  </si>
  <si>
    <t>6-Й ДЕНЬ</t>
  </si>
  <si>
    <t>7-Й ДЕНЬ</t>
  </si>
  <si>
    <t>8-Й ДЕНЬ</t>
  </si>
  <si>
    <t>9-Й ДЕНЬ</t>
  </si>
  <si>
    <t>10-Й ДЕНЬ</t>
  </si>
  <si>
    <t>11-Й ДЕНЬ</t>
  </si>
  <si>
    <t>12-Й ДЕНЬ</t>
  </si>
  <si>
    <t>13-Й ДЕНЬ</t>
  </si>
  <si>
    <t>14-Й ДЕНЬ</t>
  </si>
  <si>
    <t>12 лет и старше</t>
  </si>
  <si>
    <t>120/180</t>
  </si>
  <si>
    <t>90/150</t>
  </si>
  <si>
    <t>12 лет и стаоше</t>
  </si>
  <si>
    <r>
      <t xml:space="preserve">Масло сливочное (порционно): </t>
    </r>
    <r>
      <rPr>
        <sz val="8"/>
        <rFont val="Arial Cyr"/>
        <charset val="204"/>
      </rPr>
      <t>Масло сливочное 15 гр.</t>
    </r>
  </si>
  <si>
    <r>
      <t xml:space="preserve">Яйцо варёное:                      </t>
    </r>
    <r>
      <rPr>
        <sz val="8"/>
        <rFont val="Arial Cyr"/>
        <charset val="204"/>
      </rPr>
      <t>Яйцо варёное 40 гр.</t>
    </r>
  </si>
  <si>
    <r>
      <t xml:space="preserve">Сыр порционно: </t>
    </r>
    <r>
      <rPr>
        <sz val="8"/>
        <rFont val="Arial Cyr"/>
        <charset val="204"/>
      </rPr>
      <t>Сыр 25 гр.</t>
    </r>
  </si>
  <si>
    <t>100/150</t>
  </si>
  <si>
    <r>
      <t xml:space="preserve">Чай с сахаром: </t>
    </r>
    <r>
      <rPr>
        <sz val="8"/>
        <rFont val="Arial Cyr"/>
        <charset val="204"/>
      </rPr>
      <t xml:space="preserve">             Чай заварка 50 гр. Чай 2,8 гр., Сахар 10 гр.</t>
    </r>
  </si>
  <si>
    <r>
      <t xml:space="preserve">Солянка овощная:                             </t>
    </r>
    <r>
      <rPr>
        <sz val="8"/>
        <rFont val="Arial Cyr"/>
        <charset val="204"/>
      </rPr>
      <t>Солянка овощная 100 гр.</t>
    </r>
  </si>
  <si>
    <r>
      <t xml:space="preserve">Салат "Летний":                                    </t>
    </r>
    <r>
      <rPr>
        <sz val="8"/>
        <rFont val="Arial Cyr"/>
        <charset val="204"/>
      </rPr>
      <t>Салат "Летний" 100 гр.</t>
    </r>
  </si>
  <si>
    <r>
      <t xml:space="preserve">Картофельное пюре:                                              </t>
    </r>
    <r>
      <rPr>
        <sz val="8"/>
        <rFont val="Arial Cyr"/>
        <charset val="204"/>
      </rPr>
      <t>Картофель 190 гр., Молоко 20 гр.,Масло сливочное 5 гр., Соль 1 гр.</t>
    </r>
  </si>
  <si>
    <t xml:space="preserve">                                                             </t>
  </si>
  <si>
    <t xml:space="preserve">             </t>
  </si>
  <si>
    <r>
      <t xml:space="preserve">Масло сливочное (порционно): </t>
    </r>
    <r>
      <rPr>
        <sz val="8"/>
        <rFont val="Arial Cyr"/>
        <charset val="204"/>
      </rPr>
      <t>Масло сливочное 1 гр.</t>
    </r>
  </si>
  <si>
    <t>норма от суточной, в %</t>
  </si>
  <si>
    <r>
      <t xml:space="preserve">Икра овощная: </t>
    </r>
    <r>
      <rPr>
        <sz val="8"/>
        <rFont val="Arial Cyr"/>
        <charset val="204"/>
      </rPr>
      <t>Икра овощная 100 гр.</t>
    </r>
  </si>
  <si>
    <t>48,39</t>
  </si>
  <si>
    <t>59,11</t>
  </si>
  <si>
    <t>4,74,75</t>
  </si>
  <si>
    <r>
      <t xml:space="preserve">Яблоко свежее: </t>
    </r>
    <r>
      <rPr>
        <sz val="8"/>
        <rFont val="Arial Cyr"/>
        <charset val="204"/>
      </rPr>
      <t>Яблоко 110 гр.</t>
    </r>
  </si>
  <si>
    <r>
      <t xml:space="preserve">Сок персиковый (пак.):                      </t>
    </r>
    <r>
      <rPr>
        <sz val="8"/>
        <rFont val="Arial Cyr"/>
        <charset val="204"/>
      </rPr>
      <t>Сок персиковый</t>
    </r>
    <r>
      <rPr>
        <b/>
        <i/>
        <sz val="8"/>
        <rFont val="Arial Cyr"/>
        <charset val="204"/>
      </rPr>
      <t xml:space="preserve"> </t>
    </r>
    <r>
      <rPr>
        <sz val="8"/>
        <rFont val="Arial Cyr"/>
        <charset val="204"/>
      </rPr>
      <t>200 гр.</t>
    </r>
  </si>
  <si>
    <r>
      <t xml:space="preserve">Борщ на мясо-костном бульоне со сметаной:   </t>
    </r>
    <r>
      <rPr>
        <sz val="8"/>
        <rFont val="Arial Cyr"/>
        <charset val="204"/>
      </rPr>
      <t>Капуста белокачанная 60 гр., Свекла 10 гр., Картофель 50 гр., Морковь 5 гр., Петрушка 3 гр., Лук репчаты 5 гр., Соус 3 гр., Масло растительное 4 гр.</t>
    </r>
    <r>
      <rPr>
        <b/>
        <sz val="8"/>
        <rFont val="Arial Cyr"/>
        <charset val="204"/>
      </rPr>
      <t xml:space="preserve">Бульон 240 гр.: </t>
    </r>
    <r>
      <rPr>
        <sz val="8"/>
        <rFont val="Arial Cyr"/>
        <charset val="204"/>
      </rPr>
      <t>Кости говяжьи 40 гр., Морковь 5 гр., Петрушка 2 гр., Лук репчатый 5 гр. , Соль 1 гр.Сметана 5 гр., Специи 1 гр.</t>
    </r>
  </si>
  <si>
    <r>
      <rPr>
        <b/>
        <i/>
        <sz val="8"/>
        <rFont val="Arial Cyr"/>
        <charset val="204"/>
      </rPr>
      <t xml:space="preserve">Хлеб ржаной:                       </t>
    </r>
    <r>
      <rPr>
        <sz val="8"/>
        <rFont val="Arial Cyr"/>
        <charset val="204"/>
      </rPr>
      <t>Хлеб ржаной 36 гр.</t>
    </r>
  </si>
  <si>
    <r>
      <t xml:space="preserve">Курица отварная с рисом: </t>
    </r>
    <r>
      <rPr>
        <sz val="8"/>
        <rFont val="Arial Cyr"/>
        <charset val="204"/>
      </rPr>
      <t>Курица 150 гр., Лук репчатый 10 гр., Масло сливочное 4 гр., Масло растительное 3 гр., Рис 50 гр., Морковь 10 гр., Специи 1 гр., Соль 1 гр.</t>
    </r>
  </si>
  <si>
    <r>
      <rPr>
        <b/>
        <i/>
        <sz val="8"/>
        <rFont val="Arial Cyr"/>
        <charset val="204"/>
      </rPr>
      <t xml:space="preserve">Компот из смеси сухофруктов: </t>
    </r>
    <r>
      <rPr>
        <sz val="8"/>
        <rFont val="Arial Cyr"/>
        <charset val="204"/>
      </rPr>
      <t>Сухофрукты 17 гр., Сахар 8 гр.</t>
    </r>
  </si>
  <si>
    <r>
      <rPr>
        <b/>
        <i/>
        <sz val="8"/>
        <rFont val="Arial Cyr"/>
        <charset val="204"/>
      </rPr>
      <t xml:space="preserve">Хлеб пшеничный:                       </t>
    </r>
    <r>
      <rPr>
        <sz val="8"/>
        <rFont val="Arial Cyr"/>
        <charset val="204"/>
      </rPr>
      <t>Хлеб пшеничный 45 гр.</t>
    </r>
  </si>
  <si>
    <r>
      <t xml:space="preserve">Сок яблочный (пак.): </t>
    </r>
    <r>
      <rPr>
        <sz val="8"/>
        <rFont val="Arial Cyr"/>
        <charset val="204"/>
      </rPr>
      <t>Сок яблочный 200 гр.</t>
    </r>
  </si>
  <si>
    <r>
      <rPr>
        <b/>
        <i/>
        <sz val="8"/>
        <rFont val="Arial Cyr"/>
        <charset val="204"/>
      </rPr>
      <t xml:space="preserve">Груша: </t>
    </r>
    <r>
      <rPr>
        <sz val="8"/>
        <rFont val="Arial Cyr"/>
        <charset val="204"/>
      </rPr>
      <t>Груша 110 гр.</t>
    </r>
  </si>
  <si>
    <r>
      <rPr>
        <b/>
        <i/>
        <sz val="8"/>
        <rFont val="Arial Cyr"/>
        <charset val="204"/>
      </rPr>
      <t xml:space="preserve">Хлеб ржаной:                                    </t>
    </r>
    <r>
      <rPr>
        <sz val="8"/>
        <rFont val="Arial Cyr"/>
        <charset val="204"/>
      </rPr>
      <t>Хлеб ржаной 36 гр.</t>
    </r>
  </si>
  <si>
    <r>
      <t xml:space="preserve">Щи на мясо-костном бульоне со сметаной:   </t>
    </r>
    <r>
      <rPr>
        <sz val="8"/>
        <rFont val="Arial Cyr"/>
        <charset val="204"/>
      </rPr>
      <t>Капуста белокачанная 60 гр., Картофель 50 гр., Морковь 5 гр., Петрушка 3 гр., Лук репчаты 5 гр., Соус 3 гр., Масло растительное 4 гр.</t>
    </r>
    <r>
      <rPr>
        <b/>
        <sz val="8"/>
        <rFont val="Arial Cyr"/>
        <charset val="204"/>
      </rPr>
      <t xml:space="preserve">Бульон 240 гр.: </t>
    </r>
    <r>
      <rPr>
        <sz val="8"/>
        <rFont val="Arial Cyr"/>
        <charset val="204"/>
      </rPr>
      <t>Кости говяжьи 40 гр., Морковь 5 гр., Петрушка 2 гр., Лук репчатый 5 гр. , Соль 1 гр.Сметана 5 гр., Специи 1 гр.</t>
    </r>
  </si>
  <si>
    <r>
      <t xml:space="preserve">Картофель, тушеный с печенью, луком в соусе сметанном с томатом:                                       </t>
    </r>
    <r>
      <rPr>
        <sz val="8"/>
        <rFont val="Arial Cyr"/>
        <charset val="204"/>
      </rPr>
      <t xml:space="preserve">Картофель 160 гр., Печень 46 гр., Масло растительное 3 гр., Лук репчатый 10 гр., Специи 1 гр., </t>
    </r>
    <r>
      <rPr>
        <b/>
        <sz val="8"/>
        <rFont val="Arial Cyr"/>
        <charset val="204"/>
      </rPr>
      <t>Соус 62 гр.: С</t>
    </r>
    <r>
      <rPr>
        <sz val="8"/>
        <rFont val="Arial Cyr"/>
        <charset val="204"/>
      </rPr>
      <t>метана 9 гр.,Томатное пюре 3 гр., Мука пшеничная 3 гр., Соль 1 гр.</t>
    </r>
  </si>
  <si>
    <r>
      <rPr>
        <b/>
        <i/>
        <sz val="8"/>
        <rFont val="Arial Cyr"/>
        <charset val="204"/>
      </rPr>
      <t xml:space="preserve">Компот из кураги:                       </t>
    </r>
    <r>
      <rPr>
        <sz val="8"/>
        <rFont val="Arial Cyr"/>
        <charset val="204"/>
      </rPr>
      <t>Курага 17 гр., Сахар 8 гр.</t>
    </r>
  </si>
  <si>
    <r>
      <rPr>
        <b/>
        <i/>
        <sz val="8"/>
        <rFont val="Arial Cyr"/>
        <charset val="204"/>
      </rPr>
      <t xml:space="preserve">Апельсин: </t>
    </r>
    <r>
      <rPr>
        <sz val="8"/>
        <rFont val="Arial Cyr"/>
        <charset val="204"/>
      </rPr>
      <t>Апельсин 112 гр.</t>
    </r>
  </si>
  <si>
    <r>
      <t xml:space="preserve">Суп картофельный с бобовыми:   </t>
    </r>
    <r>
      <rPr>
        <sz val="8"/>
        <rFont val="Arial Cyr"/>
        <charset val="204"/>
      </rPr>
      <t xml:space="preserve">Горох 10 гр., Морковь 3 гр., лук репчатый 3 гр., Масло растительное 4 гр., Картофель 90 гр. </t>
    </r>
    <r>
      <rPr>
        <b/>
        <sz val="8"/>
        <rFont val="Arial Cyr"/>
        <charset val="204"/>
      </rPr>
      <t xml:space="preserve">Бульон 200 гр.: </t>
    </r>
    <r>
      <rPr>
        <sz val="8"/>
        <rFont val="Arial Cyr"/>
        <charset val="204"/>
      </rPr>
      <t>Кости говяжьи 35 гр., Морковь 5 гр., Петрушка 5 гр., Лук репчатый 5 гр. , Соль 1 гр., Специи 1 гр.</t>
    </r>
  </si>
  <si>
    <r>
      <t xml:space="preserve">Биточки с пшенной кашей:                                       </t>
    </r>
    <r>
      <rPr>
        <sz val="8"/>
        <rFont val="Arial Cyr"/>
        <charset val="204"/>
      </rPr>
      <t>Мясо говядины 80 гр.,  Хлеб пшеничный 5 гр., Молоко 10 гр., Масло растительное 4 гр., Масло сливочное 4 гр., Яйцо 2/4 шт., Пшено 50 гр., Лук репчатый 8 гр., Специи 1 гр., Соль 1 гр.</t>
    </r>
  </si>
  <si>
    <r>
      <rPr>
        <b/>
        <i/>
        <sz val="8"/>
        <rFont val="Arial Cyr"/>
        <charset val="204"/>
      </rPr>
      <t xml:space="preserve">Компот из чернослива:                       </t>
    </r>
    <r>
      <rPr>
        <sz val="8"/>
        <rFont val="Arial Cyr"/>
        <charset val="204"/>
      </rPr>
      <t>Чернослив 17 гр., Сахар 8 гр.</t>
    </r>
  </si>
  <si>
    <r>
      <rPr>
        <b/>
        <i/>
        <sz val="8"/>
        <rFont val="Arial Cyr"/>
        <charset val="204"/>
      </rPr>
      <t xml:space="preserve">Хлеб пшеничный:                       </t>
    </r>
    <r>
      <rPr>
        <sz val="8"/>
        <rFont val="Arial Cyr"/>
        <charset val="204"/>
      </rPr>
      <t>Хлеб пшеничный 40 гр.</t>
    </r>
  </si>
  <si>
    <r>
      <t xml:space="preserve">Салат из свежих огурцов и помидоров: </t>
    </r>
    <r>
      <rPr>
        <sz val="8"/>
        <rFont val="Arial Cyr"/>
        <charset val="204"/>
      </rPr>
      <t>Огурец свежий 50 гр., Помидор свежий 50 гр., Масло растительное 4 гр.</t>
    </r>
  </si>
  <si>
    <r>
      <t xml:space="preserve">Сок абрикосоый (пак.): </t>
    </r>
    <r>
      <rPr>
        <sz val="8"/>
        <rFont val="Arial Cyr"/>
        <charset val="204"/>
      </rPr>
      <t>Сок абрикосовый 200 гр.</t>
    </r>
  </si>
  <si>
    <r>
      <t xml:space="preserve">Гуляш с гречневой кашей:                                       </t>
    </r>
    <r>
      <rPr>
        <sz val="8"/>
        <rFont val="Arial Cyr"/>
        <charset val="204"/>
      </rPr>
      <t>Мясо говядины 50 гр., Масло растительное 5 гр., Лук репчатый 10 гр., Соус 5 гр., Мука пшеничная 4 гр., Гречка 50 гр., Масло сливочное 4 гр., Соль 1 гр.</t>
    </r>
  </si>
  <si>
    <r>
      <t xml:space="preserve">Салат из свеклы и капусты: </t>
    </r>
    <r>
      <rPr>
        <sz val="8"/>
        <rFont val="Arial Cyr"/>
        <charset val="204"/>
      </rPr>
      <t>Капуста белокачанная 75 гр., Свекла 15 гр., Малос растительное 5 гр., Лук репчатый 10 гр.</t>
    </r>
  </si>
  <si>
    <t>200/20</t>
  </si>
  <si>
    <t>150/20</t>
  </si>
  <si>
    <r>
      <t xml:space="preserve">Творожная запеканка со сгущеным молоком: </t>
    </r>
    <r>
      <rPr>
        <sz val="8"/>
        <rFont val="Arial Cyr"/>
        <charset val="204"/>
      </rPr>
      <t>Творог 168 гр., Сахар 5 гр.. Яйцо 3/5 шт., Масло сливочное 5 гр., Сметана 5 гр., Масло раститетльное 3 гр., Молоко сгущенное 20 гр..Мука пшеничная 10 гр.,,Соль 1 гр.</t>
    </r>
  </si>
  <si>
    <r>
      <t xml:space="preserve">Сок яблоко-персик (пак.): </t>
    </r>
    <r>
      <rPr>
        <sz val="8"/>
        <rFont val="Arial Cyr"/>
        <charset val="204"/>
      </rPr>
      <t>Сок яблоко-персик 200 гр.</t>
    </r>
  </si>
  <si>
    <r>
      <t xml:space="preserve">Щи на мясо-костном бульоне со сметаной:   </t>
    </r>
    <r>
      <rPr>
        <sz val="8"/>
        <rFont val="Arial Cyr"/>
        <charset val="204"/>
      </rPr>
      <t>Капуста белокачанная 60 гр., Картофель 50 гр., Морковь 5 гр., Петрушка 3 гр., Лук репчаты 5 гр., Соус 3 гр., Масло растительное 4 гр.</t>
    </r>
    <r>
      <rPr>
        <b/>
        <sz val="8"/>
        <rFont val="Arial Cyr"/>
        <charset val="204"/>
      </rPr>
      <t xml:space="preserve">Бульон 240 гр.: </t>
    </r>
    <r>
      <rPr>
        <sz val="8"/>
        <rFont val="Arial Cyr"/>
        <charset val="204"/>
      </rPr>
      <t>Кости говяжьи 40 гр., Морковь 5 гр., Петрушка 2 гр., Лук репчатый 5 гр. , Соль 1 гр.Сметана 10 гр., Специи 1 гр.</t>
    </r>
  </si>
  <si>
    <r>
      <t xml:space="preserve">Бефстроганов с перловой кашей:  </t>
    </r>
    <r>
      <rPr>
        <sz val="8"/>
        <rFont val="Arial Cyr"/>
        <charset val="204"/>
      </rPr>
      <t>Сердце 90 гр., Перловка 50 гр., Лук репчатый 10 гр., Масло сливочное 4 гр., Масло растительное 4 гр., Морковь 10 гр., Соус 5 гр., Соль 1 гр.</t>
    </r>
    <r>
      <rPr>
        <b/>
        <i/>
        <sz val="8"/>
        <rFont val="Arial Cyr"/>
        <charset val="204"/>
      </rPr>
      <t xml:space="preserve">                                  </t>
    </r>
  </si>
  <si>
    <r>
      <t xml:space="preserve">Кисель ягодный (концентрат):                                   </t>
    </r>
    <r>
      <rPr>
        <sz val="8"/>
        <rFont val="Arial Cyr"/>
        <charset val="204"/>
      </rPr>
      <t>Сахар 5 гр., Крахмал 17 гр.</t>
    </r>
  </si>
  <si>
    <r>
      <t xml:space="preserve">Суп картофельный с крупой:                                 </t>
    </r>
    <r>
      <rPr>
        <sz val="8"/>
        <rFont val="Arial Cyr"/>
        <charset val="204"/>
      </rPr>
      <t>Картофель 130 гр., Пшено 10 гр., Морковь 10 гр., Лук репчатый 10 гр., Петрушка 5 гр., Масло растительное 3 гр., Яйцо 2/4 шт., Соль1 гр.</t>
    </r>
  </si>
  <si>
    <r>
      <t xml:space="preserve">Тефтели с отварным картофелем:                                       </t>
    </r>
    <r>
      <rPr>
        <sz val="8"/>
        <rFont val="Arial Cyr"/>
        <charset val="204"/>
      </rPr>
      <t>Мясо говядины 60 гр., Молоко 10 гр., Лук репчатый 10 гр., Рис 10 гр., Масло растительное 4 гр., Картофель 190 гр., Масло сливочное 4 гр., Яйцо 2/5 шт., Соль 1 гр.</t>
    </r>
  </si>
  <si>
    <r>
      <t xml:space="preserve">Салат из белокачанной капусты: </t>
    </r>
    <r>
      <rPr>
        <sz val="8"/>
        <rFont val="Arial Cyr"/>
        <charset val="204"/>
      </rPr>
      <t>Капуста белокачанная 90 гр., Морковь 10 гр., Масло растительное 5 гр., Соль 1 гр.</t>
    </r>
  </si>
  <si>
    <r>
      <rPr>
        <b/>
        <i/>
        <sz val="8"/>
        <rFont val="Arial Cyr"/>
        <charset val="204"/>
      </rPr>
      <t xml:space="preserve">Компот из смеси сухофруктов: </t>
    </r>
    <r>
      <rPr>
        <sz val="8"/>
        <rFont val="Arial Cyr"/>
        <charset val="204"/>
      </rPr>
      <t>Сухофрукты 16 гр., Сахар 8 гр.</t>
    </r>
  </si>
  <si>
    <r>
      <t xml:space="preserve">Чай с лимоном: </t>
    </r>
    <r>
      <rPr>
        <sz val="8"/>
        <rFont val="Arial Cyr"/>
        <charset val="204"/>
      </rPr>
      <t xml:space="preserve">             Чай-заварка 50 гр.: Чай 2,8 гр., Лимон 6 гр., Сахар 10 гр.</t>
    </r>
  </si>
  <si>
    <r>
      <t xml:space="preserve">Борщ на мясо-костном бульоне со сметаной:   </t>
    </r>
    <r>
      <rPr>
        <sz val="8"/>
        <rFont val="Arial Cyr"/>
        <charset val="204"/>
      </rPr>
      <t>Капуста белокачанная 60 гр., Свекла 15 гр., Картофель 50 гр., Морковь 5 гр., Петрушка 3 гр., Лук репчаты 5 гр., Соус 3 гр., Масло растительное 4 гр.</t>
    </r>
    <r>
      <rPr>
        <b/>
        <sz val="8"/>
        <rFont val="Arial Cyr"/>
        <charset val="204"/>
      </rPr>
      <t xml:space="preserve">Бульон 240 гр.: </t>
    </r>
    <r>
      <rPr>
        <sz val="8"/>
        <rFont val="Arial Cyr"/>
        <charset val="204"/>
      </rPr>
      <t>Кости говяжьи 48 гр., Морковь 5 гр., Петрушка 2 гр., Лук репчатый 5 гр. , Соль 1 гр.Сметана 10 гр., Специи 1 гр.</t>
    </r>
  </si>
  <si>
    <r>
      <t xml:space="preserve">Борщ на мясо-костном бульоне со сметаной:   </t>
    </r>
    <r>
      <rPr>
        <sz val="8"/>
        <rFont val="Arial Cyr"/>
        <charset val="204"/>
      </rPr>
      <t>Капуста белокачанная 60 гр., Свекла 15 гр., Картофель 50 гр., Морковь 5 гр., Петрушка 3 гр., Лук репчаты 5 гр., Соус 3 гр., Масло растительное 4 гр.</t>
    </r>
    <r>
      <rPr>
        <b/>
        <sz val="8"/>
        <rFont val="Arial Cyr"/>
        <charset val="204"/>
      </rPr>
      <t xml:space="preserve">Бульон 240 гр.: </t>
    </r>
    <r>
      <rPr>
        <sz val="8"/>
        <rFont val="Arial Cyr"/>
        <charset val="204"/>
      </rPr>
      <t>Кости говяжьи 40 гр., Морковь 5 гр., Петрушка 2 гр., Лук репчатый 5 гр. , Соль 1 гр.Сметана 10 гр., Специи 1 гр.</t>
    </r>
  </si>
  <si>
    <r>
      <t xml:space="preserve">Котлета рыбная с гороховым пюре:                                  </t>
    </r>
    <r>
      <rPr>
        <sz val="8"/>
        <rFont val="Arial Cyr"/>
        <charset val="204"/>
      </rPr>
      <t xml:space="preserve"> Минтай 164 гр., Хлеб пшеничный 5 гр., Лук репчатый 10 гр., Масло растительное 3 гр., Яйцо 2/4 шт.. Молоко 10 гр.,     Горох 70 гр., Масло сливочное 3 гр., Соль 1 гр.</t>
    </r>
  </si>
  <si>
    <r>
      <t xml:space="preserve">Рассольник:                                 </t>
    </r>
    <r>
      <rPr>
        <sz val="8"/>
        <rFont val="Arial Cyr"/>
        <charset val="204"/>
      </rPr>
      <t>Картофель 88 гр., Лук репчатый 15 гр., Огурцы солёные 5 гр., Масло растительное 4 гр., Перловка 10 гр.,Соль 1 гр.</t>
    </r>
    <r>
      <rPr>
        <b/>
        <sz val="8"/>
        <rFont val="Arial Cyr"/>
        <charset val="204"/>
      </rPr>
      <t xml:space="preserve">Бульон 200 гр.: </t>
    </r>
    <r>
      <rPr>
        <sz val="8"/>
        <rFont val="Arial Cyr"/>
        <charset val="204"/>
      </rPr>
      <t>Кости говяжьи 36 гр., Морковь 4 гр., Петрушка 5 гр., Специи 1 гр.</t>
    </r>
  </si>
  <si>
    <r>
      <t xml:space="preserve">Куриная котлета с овощным гарниром:                                              </t>
    </r>
    <r>
      <rPr>
        <sz val="8"/>
        <rFont val="Arial Cyr"/>
        <charset val="204"/>
      </rPr>
      <t>Куры 148 гр., Лук репчатый 20 гр., Молоко 10 гр., Масло сливочное 4 гр., Масло растительное 4 гр., Яйцо 2/4 шт.,Капуста белокочанная 100 гр., Морковь 60 гр., Соль 1 гр.</t>
    </r>
  </si>
  <si>
    <r>
      <t xml:space="preserve">Суп картофельный с макаронными изделиями:                                 </t>
    </r>
    <r>
      <rPr>
        <sz val="8"/>
        <rFont val="Arial Cyr"/>
        <charset val="204"/>
      </rPr>
      <t xml:space="preserve">Картофель 90 гр., Вермишель 12 гр., Морковь 5 гр., Лук репчатый 5 гр., Масло растительное 4 гр., </t>
    </r>
    <r>
      <rPr>
        <b/>
        <sz val="8"/>
        <rFont val="Arial Cyr"/>
        <charset val="204"/>
      </rPr>
      <t xml:space="preserve">Бульон 200 гр.: </t>
    </r>
    <r>
      <rPr>
        <sz val="8"/>
        <rFont val="Arial Cyr"/>
        <charset val="204"/>
      </rPr>
      <t>Кости говяжьи 36 гр., Морковь 5 гр., Петрушка 5 гр., Лук репчатый 5 гр.. Соль 1 гр., Специи 1 гр.</t>
    </r>
  </si>
  <si>
    <r>
      <rPr>
        <b/>
        <i/>
        <sz val="8"/>
        <rFont val="Arial Cyr"/>
        <charset val="204"/>
      </rPr>
      <t xml:space="preserve">Сельдь с луком и растительным маслом:                                                    </t>
    </r>
    <r>
      <rPr>
        <sz val="8"/>
        <rFont val="Arial Cyr"/>
        <charset val="204"/>
      </rPr>
      <t>Рыба солёная 150 гр., Лук 10 гр., Масло растительное 4 гр.</t>
    </r>
  </si>
  <si>
    <r>
      <t xml:space="preserve">Салат из отварной свеклы: </t>
    </r>
    <r>
      <rPr>
        <sz val="8"/>
        <rFont val="Arial Cyr"/>
        <charset val="204"/>
      </rPr>
      <t>Свекла 105 гр., Масло растительное 4 гр., Соль 1 гр.</t>
    </r>
  </si>
  <si>
    <r>
      <t xml:space="preserve">Плов:                                                          </t>
    </r>
    <r>
      <rPr>
        <sz val="8"/>
        <rFont val="Arial Cyr"/>
        <charset val="204"/>
      </rPr>
      <t>Сердце говяжье 50 гр., Рис 50 гр., Масло растительное 5 гр., Лук репчатый 10 гр., Морковь 10 гр., Соус 4 гр., Соль 1 гр.</t>
    </r>
  </si>
  <si>
    <r>
      <t xml:space="preserve">Булочка с повидлом:                                              </t>
    </r>
    <r>
      <rPr>
        <sz val="8"/>
        <rFont val="Arial Cyr"/>
        <charset val="204"/>
      </rPr>
      <t>Мука 129 гр.,, Молоко 60 гр., Сахар 5 гр., , Яйцо 2/4 шт., Дрожжи 2 гр., Масло растительное 5 гр., Повидло 21 гр.</t>
    </r>
  </si>
  <si>
    <r>
      <t xml:space="preserve">Суп из свежей рыбы: </t>
    </r>
    <r>
      <rPr>
        <sz val="8"/>
        <rFont val="Arial Cyr"/>
        <charset val="204"/>
      </rPr>
      <t xml:space="preserve">Рыба свежая 150 гр.. Морковь 10 гр., Лук репчатый 10 гр.,Масло растительное 4 гр., Картофель 80 гр., Петрушка 5 гр., Соль 1 гр., Специи 1 гр. </t>
    </r>
  </si>
  <si>
    <r>
      <t xml:space="preserve">Курица отварная с гречкой: </t>
    </r>
    <r>
      <rPr>
        <sz val="8"/>
        <rFont val="Arial Cyr"/>
        <charset val="204"/>
      </rPr>
      <t>Курица 150 гр., Лук репчатый 10 гр., Масло сливочное 5 гр., Гречка 50 гр., Морковь 10 гр., Соль 1 гр., Специи 1 гр.</t>
    </r>
  </si>
  <si>
    <r>
      <t xml:space="preserve">Винегрет: </t>
    </r>
    <r>
      <rPr>
        <sz val="8"/>
        <rFont val="Arial Cyr"/>
        <charset val="204"/>
      </rPr>
      <t>Картофель 30 гр., Масло растительное 3 гр., Огурец соленый 5 гр., Капуста белокачанная 20 гр., Свекла 20 гр., Морковь 10 гр., Лук репчатый 10 гр., Горошек зеленый 10 гр.</t>
    </r>
  </si>
  <si>
    <r>
      <t xml:space="preserve">Суп  с фрикадельками и сметаной:   </t>
    </r>
    <r>
      <rPr>
        <sz val="8"/>
        <rFont val="Arial Cyr"/>
        <charset val="204"/>
      </rPr>
      <t>Морковь 10 гр., Лук репчаты 5 гр., Масло растительное 4 гр., Картофель 80 гр., .</t>
    </r>
    <r>
      <rPr>
        <b/>
        <sz val="8"/>
        <rFont val="Arial Cyr"/>
        <charset val="204"/>
      </rPr>
      <t xml:space="preserve">Фрикадельки: </t>
    </r>
    <r>
      <rPr>
        <sz val="8"/>
        <rFont val="Arial Cyr"/>
        <charset val="204"/>
      </rPr>
      <t>Мясо говядины</t>
    </r>
    <r>
      <rPr>
        <b/>
        <sz val="8"/>
        <rFont val="Arial Cyr"/>
        <charset val="204"/>
      </rPr>
      <t xml:space="preserve"> </t>
    </r>
    <r>
      <rPr>
        <sz val="8"/>
        <rFont val="Arial Cyr"/>
        <charset val="204"/>
      </rPr>
      <t>45 гр., Яйцо 2/4 шт., Лук репчатый 5 гр., Петрушка 5 гр., Сметана 5 гр., Соль 1 гр., Специи 1 гр.</t>
    </r>
  </si>
  <si>
    <r>
      <t xml:space="preserve">Бефстроганов с перловой кашей:  </t>
    </r>
    <r>
      <rPr>
        <sz val="8"/>
        <rFont val="Arial Cyr"/>
        <charset val="204"/>
      </rPr>
      <t>Печень 100 гр., Перловка 50 гр., Лук репчатый 10 гр., Морковь 10 гр., Соус 5 гр., Масло сливочное 5 гр., Масло растительное 5 гр., Соль 1 гр.</t>
    </r>
    <r>
      <rPr>
        <b/>
        <i/>
        <sz val="8"/>
        <rFont val="Arial Cyr"/>
        <charset val="204"/>
      </rPr>
      <t xml:space="preserve">                                   </t>
    </r>
  </si>
  <si>
    <r>
      <t xml:space="preserve">Салат из отварной свеклы: </t>
    </r>
    <r>
      <rPr>
        <sz val="8"/>
        <rFont val="Arial Cyr"/>
        <charset val="204"/>
      </rPr>
      <t>Свекла 105 гр., Масло растительное 4 гр.</t>
    </r>
  </si>
  <si>
    <r>
      <t xml:space="preserve">Отварная рыба с макаронами:                                             </t>
    </r>
    <r>
      <rPr>
        <sz val="8"/>
        <rFont val="Arial Cyr"/>
        <charset val="204"/>
      </rPr>
      <t>Рыба свежая 180 гр.,</t>
    </r>
    <r>
      <rPr>
        <sz val="8"/>
        <color indexed="10"/>
        <rFont val="Arial Cyr"/>
        <charset val="204"/>
      </rPr>
      <t xml:space="preserve"> </t>
    </r>
    <r>
      <rPr>
        <sz val="8"/>
        <rFont val="Arial Cyr"/>
        <charset val="204"/>
      </rPr>
      <t>Морковь 6 гр., Лук репчатый 6 гр., Масло сливочное 5 гр., Макароны 106 гр.</t>
    </r>
    <r>
      <rPr>
        <b/>
        <i/>
        <sz val="8"/>
        <rFont val="Arial Cyr"/>
        <charset val="204"/>
      </rPr>
      <t xml:space="preserve">                     </t>
    </r>
  </si>
  <si>
    <r>
      <t xml:space="preserve">Капуста тушеная с печенью:                                       </t>
    </r>
    <r>
      <rPr>
        <sz val="8"/>
        <rFont val="Arial Cyr"/>
        <charset val="204"/>
      </rPr>
      <t>Печень говяжья 50 гр., Капуста белокочанная 150 гр., Масло растительное 7 гр., Соус 5 гр., Морковь 10 гр., Мука пшеничная 2 гр., Лук репчатый 10 гр., Соль 1 гр.</t>
    </r>
  </si>
  <si>
    <r>
      <rPr>
        <b/>
        <i/>
        <sz val="8"/>
        <rFont val="Arial Cyr"/>
        <charset val="204"/>
      </rPr>
      <t xml:space="preserve">Компот из фиников:                       </t>
    </r>
    <r>
      <rPr>
        <sz val="8"/>
        <rFont val="Arial Cyr"/>
        <charset val="204"/>
      </rPr>
      <t>Финики 17 гр., Сахар 8 гр.</t>
    </r>
  </si>
  <si>
    <r>
      <t xml:space="preserve">Чай с вареньем: Чай-заварка: </t>
    </r>
    <r>
      <rPr>
        <sz val="8"/>
        <rFont val="Arial Cyr"/>
        <charset val="204"/>
      </rPr>
      <t>Чай 2,8 гр., Варенье 15 гр.</t>
    </r>
  </si>
  <si>
    <r>
      <t xml:space="preserve">Молочная вермишель:                 </t>
    </r>
    <r>
      <rPr>
        <sz val="8"/>
        <rFont val="Arial Cyr"/>
        <charset val="204"/>
      </rPr>
      <t>Вермишель 38 гр.,Молоко 210 гр., Сахар 4 гр.., Масло сливочное 2 гр., Соль 1 гр.</t>
    </r>
  </si>
  <si>
    <r>
      <rPr>
        <b/>
        <i/>
        <sz val="8"/>
        <rFont val="Arial Cyr"/>
        <charset val="204"/>
      </rPr>
      <t xml:space="preserve">Молочная вязкая манная каша: </t>
    </r>
    <r>
      <rPr>
        <b/>
        <i/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Манка 30 гр., Молоко 130 гр., Сахар 5 гр., Масло сливочное 10 гр., Соль 1 гр.</t>
    </r>
  </si>
  <si>
    <r>
      <t xml:space="preserve">Какао с молоком: </t>
    </r>
    <r>
      <rPr>
        <sz val="8"/>
        <rFont val="Arial Cyr"/>
        <charset val="204"/>
      </rPr>
      <t xml:space="preserve">             Какао-порошок 2,02 гр., Молоко 120 гр., Сахар 10 гр.</t>
    </r>
  </si>
  <si>
    <r>
      <rPr>
        <b/>
        <i/>
        <sz val="8"/>
        <rFont val="Arial Cyr"/>
        <charset val="204"/>
      </rPr>
      <t xml:space="preserve">Молочная жидкая пшенная каша: </t>
    </r>
    <r>
      <rPr>
        <b/>
        <i/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Пшено 30 гр., Молоко 160 гр., Сахар 5 гр., Масло сливочное 6 гр., Соль 1 гр.</t>
    </r>
  </si>
  <si>
    <r>
      <t xml:space="preserve">Кофейный напиток: </t>
    </r>
    <r>
      <rPr>
        <sz val="8"/>
        <rFont val="Arial Cyr"/>
        <charset val="204"/>
      </rPr>
      <t>Кофейный напиток 3,4 гр., Молоко 110 гр., Сахар 10 гр.</t>
    </r>
  </si>
  <si>
    <r>
      <rPr>
        <b/>
        <i/>
        <sz val="8"/>
        <rFont val="Arial Cyr"/>
        <charset val="204"/>
      </rPr>
      <t xml:space="preserve">Молочная вязкая гречневая каша: </t>
    </r>
    <r>
      <rPr>
        <b/>
        <i/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Гречка 40 гр., Молоко 130 гр., Сахар 5 гр., Масло сливочное 10 гр., Соль 1 гр.</t>
    </r>
  </si>
  <si>
    <r>
      <rPr>
        <b/>
        <i/>
        <sz val="8"/>
        <rFont val="Arial Cyr"/>
        <charset val="204"/>
      </rPr>
      <t xml:space="preserve">Молочная жидкая рисовая каша: </t>
    </r>
    <r>
      <rPr>
        <b/>
        <i/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Рис 30 гр., Молоко 160 гр., Сахар 5 гр., Масло сливочное 9 гр., Соль 1 гр.</t>
    </r>
  </si>
  <si>
    <r>
      <t xml:space="preserve">Молочная жидкая манная каша: </t>
    </r>
    <r>
      <rPr>
        <sz val="8"/>
        <rFont val="Arial Cyr"/>
        <charset val="204"/>
      </rPr>
      <t>Манка 30 гр., Молоко 160 гр., Яйцо 1/10 шт.., Масло сливочное 10 гр., Сахар 5 гр.Соль 1 гр.</t>
    </r>
  </si>
  <si>
    <r>
      <t xml:space="preserve">Молочная каша "Дружба":        </t>
    </r>
    <r>
      <rPr>
        <sz val="8"/>
        <rFont val="Arial Cyr"/>
        <charset val="204"/>
      </rPr>
      <t>Пшено 23 гр., Рис 17 гр., Молоко 130 гр., Сахар 5 гр.., Масло сливочное 10 гр., Соль 1 гр.</t>
    </r>
  </si>
  <si>
    <r>
      <t xml:space="preserve">Молочная жидкая манная каша:                 </t>
    </r>
    <r>
      <rPr>
        <sz val="8"/>
        <rFont val="Arial Cyr"/>
        <charset val="204"/>
      </rPr>
      <t>Манка 30 гр., Молоко 160 гр., Яйцо 1/10 шт., Сахар 5 гр.., Масло сливочное 10 гр., Соль 1 гр.</t>
    </r>
  </si>
  <si>
    <r>
      <t xml:space="preserve">Чай с молоком:                                   </t>
    </r>
    <r>
      <rPr>
        <b/>
        <sz val="8"/>
        <rFont val="Arial Cyr"/>
        <charset val="204"/>
      </rPr>
      <t xml:space="preserve">Чай заварка: </t>
    </r>
    <r>
      <rPr>
        <sz val="8"/>
        <rFont val="Arial Cyr"/>
        <charset val="204"/>
      </rPr>
      <t>Чай 2,8 г., Сахар 10 гр., Молоко 50 гр.</t>
    </r>
  </si>
  <si>
    <r>
      <rPr>
        <b/>
        <i/>
        <sz val="8"/>
        <rFont val="Arial Cyr"/>
        <charset val="204"/>
      </rPr>
      <t xml:space="preserve">Молочная вязкая пшенная каша: </t>
    </r>
    <r>
      <rPr>
        <b/>
        <i/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Пшено 40 гр., Молоко 130 гр., Сахар 5 гр., Масло сливочное 10 гр., Соль 1 гр.</t>
    </r>
  </si>
  <si>
    <r>
      <rPr>
        <b/>
        <i/>
        <sz val="8"/>
        <rFont val="Arial Cyr"/>
        <charset val="204"/>
      </rPr>
      <t xml:space="preserve">Молочная вязкая рисовая каша: </t>
    </r>
    <r>
      <rPr>
        <b/>
        <i/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Рис 40 гр., Молоко 130 гр., Сахар 5 гр., Масло сливочное 10 гр., Соль 1 гр.</t>
    </r>
  </si>
  <si>
    <r>
      <rPr>
        <b/>
        <i/>
        <sz val="8"/>
        <rFont val="Arial Cyr"/>
        <charset val="204"/>
      </rPr>
      <t xml:space="preserve">Молочная вязкая манная каша: </t>
    </r>
    <r>
      <rPr>
        <b/>
        <i/>
        <u/>
        <sz val="8"/>
        <rFont val="Arial Cyr"/>
        <charset val="204"/>
      </rPr>
      <t xml:space="preserve"> </t>
    </r>
    <r>
      <rPr>
        <sz val="8"/>
        <rFont val="Arial Cyr"/>
        <charset val="204"/>
      </rPr>
      <t>Манка 35 гр., Молоко 130 гр., Сахар 5 гр., Масло сливочное 10 гр., Соль 1 гр.</t>
    </r>
  </si>
  <si>
    <r>
      <rPr>
        <b/>
        <i/>
        <sz val="8"/>
        <rFont val="Arial Cyr"/>
        <charset val="204"/>
      </rPr>
      <t xml:space="preserve">Компот из кураги: </t>
    </r>
    <r>
      <rPr>
        <sz val="8"/>
        <rFont val="Arial Cyr"/>
        <charset val="204"/>
      </rPr>
      <t>Курага 16 гр., Сахар 8 гр.</t>
    </r>
  </si>
  <si>
    <r>
      <rPr>
        <b/>
        <i/>
        <sz val="8"/>
        <rFont val="Arial Cyr"/>
        <charset val="204"/>
      </rPr>
      <t xml:space="preserve">Компот из чернослива:                       </t>
    </r>
    <r>
      <rPr>
        <sz val="8"/>
        <rFont val="Arial Cyr"/>
        <charset val="204"/>
      </rPr>
      <t>Чернослива 17 гр., Сахар 8 гр.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</si>
</sst>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b/>
      <sz val="8"/>
      <name val="Arial Cyr"/>
      <charset val="204"/>
    </font>
    <font>
      <sz val="8"/>
      <color indexed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1" fillId="3" borderId="1" xfId="0" applyFont="1" applyFill="1" applyBorder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1" xfId="0" applyFont="1" applyBorder="1"/>
    <xf numFmtId="0" fontId="0" fillId="0" borderId="1" xfId="0" applyFont="1" applyBorder="1"/>
    <xf numFmtId="0" fontId="1" fillId="0" borderId="3" xfId="0" applyFont="1" applyBorder="1" applyAlignment="1">
      <alignment wrapText="1"/>
    </xf>
    <xf numFmtId="0" fontId="1" fillId="3" borderId="4" xfId="0" applyFont="1" applyFill="1" applyBorder="1"/>
    <xf numFmtId="0" fontId="1" fillId="2" borderId="4" xfId="0" applyFont="1" applyFill="1" applyBorder="1"/>
    <xf numFmtId="0" fontId="0" fillId="0" borderId="1" xfId="0" applyFont="1" applyBorder="1" applyAlignment="1"/>
    <xf numFmtId="0" fontId="3" fillId="0" borderId="4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4" fillId="4" borderId="1" xfId="0" applyFont="1" applyFill="1" applyBorder="1" applyAlignment="1"/>
    <xf numFmtId="0" fontId="0" fillId="4" borderId="1" xfId="0" applyFont="1" applyFill="1" applyBorder="1" applyAlignment="1"/>
    <xf numFmtId="0" fontId="0" fillId="0" borderId="2" xfId="0" applyFont="1" applyBorder="1"/>
    <xf numFmtId="2" fontId="0" fillId="0" borderId="1" xfId="0" applyNumberFormat="1" applyBorder="1" applyAlignment="1">
      <alignment wrapText="1"/>
    </xf>
    <xf numFmtId="0" fontId="5" fillId="4" borderId="1" xfId="0" applyFont="1" applyFill="1" applyBorder="1"/>
    <xf numFmtId="0" fontId="0" fillId="4" borderId="1" xfId="0" applyFont="1" applyFill="1" applyBorder="1"/>
    <xf numFmtId="0" fontId="0" fillId="0" borderId="2" xfId="0" applyFont="1" applyBorder="1" applyAlignment="1"/>
    <xf numFmtId="0" fontId="4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Fill="1"/>
    <xf numFmtId="0" fontId="0" fillId="0" borderId="0" xfId="0" applyFill="1"/>
    <xf numFmtId="0" fontId="0" fillId="0" borderId="5" xfId="0" applyFill="1" applyBorder="1"/>
    <xf numFmtId="2" fontId="1" fillId="0" borderId="0" xfId="0" applyNumberFormat="1" applyFont="1" applyFill="1"/>
    <xf numFmtId="0" fontId="1" fillId="0" borderId="6" xfId="0" applyFont="1" applyFill="1" applyBorder="1"/>
    <xf numFmtId="49" fontId="2" fillId="0" borderId="1" xfId="0" applyNumberFormat="1" applyFont="1" applyBorder="1" applyAlignment="1">
      <alignment wrapText="1"/>
    </xf>
    <xf numFmtId="49" fontId="0" fillId="0" borderId="1" xfId="0" applyNumberFormat="1" applyBorder="1"/>
    <xf numFmtId="0" fontId="0" fillId="0" borderId="0" xfId="0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4" borderId="4" xfId="0" applyFont="1" applyFill="1" applyBorder="1" applyAlignment="1">
      <alignment wrapText="1"/>
    </xf>
    <xf numFmtId="0" fontId="1" fillId="5" borderId="1" xfId="0" applyFont="1" applyFill="1" applyBorder="1"/>
    <xf numFmtId="0" fontId="0" fillId="6" borderId="0" xfId="0" applyFill="1"/>
    <xf numFmtId="0" fontId="2" fillId="6" borderId="1" xfId="0" applyFont="1" applyFill="1" applyBorder="1" applyAlignment="1">
      <alignment wrapText="1"/>
    </xf>
    <xf numFmtId="0" fontId="1" fillId="0" borderId="7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10" workbookViewId="0">
      <pane xSplit="1" topLeftCell="B1" activePane="topRight" state="frozen"/>
      <selection activeCell="A6" sqref="A6"/>
      <selection pane="topRight" activeCell="J17" sqref="J17"/>
    </sheetView>
  </sheetViews>
  <sheetFormatPr defaultRowHeight="12.75" x14ac:dyDescent="0.2"/>
  <cols>
    <col min="1" max="1" width="5.7109375" customWidth="1"/>
    <col min="2" max="2" width="30.28515625" customWidth="1"/>
    <col min="3" max="3" width="8.140625" customWidth="1"/>
    <col min="4" max="4" width="8.5703125" customWidth="1"/>
    <col min="5" max="5" width="6" customWidth="1"/>
    <col min="6" max="6" width="7.42578125" customWidth="1"/>
    <col min="7" max="7" width="6.28515625" customWidth="1"/>
    <col min="8" max="8" width="9.42578125" customWidth="1"/>
    <col min="9" max="9" width="9.28515625" customWidth="1"/>
    <col min="10" max="10" width="11.28515625" customWidth="1"/>
    <col min="11" max="11" width="10.28515625" customWidth="1"/>
    <col min="12" max="12" width="10.5703125" customWidth="1"/>
    <col min="13" max="13" width="10.7109375" bestFit="1" customWidth="1"/>
    <col min="15" max="15" width="9.140625" style="33"/>
  </cols>
  <sheetData>
    <row r="1" spans="1:15" x14ac:dyDescent="0.2">
      <c r="D1" s="1" t="s">
        <v>19</v>
      </c>
      <c r="E1" s="1"/>
    </row>
    <row r="3" spans="1:15" ht="20.25" customHeight="1" x14ac:dyDescent="0.2">
      <c r="A3" s="46" t="s">
        <v>12</v>
      </c>
      <c r="B3" s="47" t="s">
        <v>0</v>
      </c>
      <c r="C3" s="46" t="s">
        <v>1</v>
      </c>
      <c r="D3" s="46"/>
      <c r="E3" s="48" t="s">
        <v>2</v>
      </c>
      <c r="F3" s="48"/>
      <c r="G3" s="48"/>
      <c r="H3" s="48"/>
      <c r="I3" s="48"/>
      <c r="J3" s="48"/>
      <c r="K3" s="50" t="s">
        <v>6</v>
      </c>
      <c r="L3" s="50"/>
    </row>
    <row r="4" spans="1:15" ht="31.5" customHeight="1" x14ac:dyDescent="0.2">
      <c r="A4" s="46"/>
      <c r="B4" s="47"/>
      <c r="C4" s="46"/>
      <c r="D4" s="46"/>
      <c r="E4" s="49" t="s">
        <v>3</v>
      </c>
      <c r="F4" s="49"/>
      <c r="G4" s="49" t="s">
        <v>4</v>
      </c>
      <c r="H4" s="49"/>
      <c r="I4" s="49" t="s">
        <v>5</v>
      </c>
      <c r="J4" s="49"/>
      <c r="K4" s="50"/>
      <c r="L4" s="50"/>
    </row>
    <row r="5" spans="1:15" ht="31.5" customHeight="1" x14ac:dyDescent="0.2">
      <c r="A5" s="46"/>
      <c r="B5" s="47"/>
      <c r="C5" s="2" t="s">
        <v>13</v>
      </c>
      <c r="D5" s="3" t="s">
        <v>33</v>
      </c>
      <c r="E5" s="2" t="s">
        <v>13</v>
      </c>
      <c r="F5" s="3" t="s">
        <v>33</v>
      </c>
      <c r="G5" s="2" t="s">
        <v>13</v>
      </c>
      <c r="H5" s="3" t="s">
        <v>33</v>
      </c>
      <c r="I5" s="2" t="s">
        <v>13</v>
      </c>
      <c r="J5" s="3" t="s">
        <v>33</v>
      </c>
      <c r="K5" s="2" t="s">
        <v>13</v>
      </c>
      <c r="L5" s="3" t="s">
        <v>33</v>
      </c>
    </row>
    <row r="6" spans="1:15" x14ac:dyDescent="0.2">
      <c r="A6" s="3"/>
      <c r="B6" s="10" t="s">
        <v>8</v>
      </c>
      <c r="C6" s="7"/>
      <c r="D6" s="7"/>
      <c r="E6" s="7"/>
      <c r="F6" s="7"/>
      <c r="G6" s="7"/>
      <c r="H6" s="7"/>
      <c r="I6" s="7"/>
      <c r="J6" s="7"/>
      <c r="K6" s="7"/>
      <c r="L6" s="7"/>
    </row>
    <row r="7" spans="1:15" ht="33" x14ac:dyDescent="0.2">
      <c r="A7" s="22">
        <v>1</v>
      </c>
      <c r="B7" s="14" t="s">
        <v>108</v>
      </c>
      <c r="C7" s="2">
        <v>200</v>
      </c>
      <c r="D7" s="2">
        <v>250</v>
      </c>
      <c r="E7" s="2">
        <v>10.199999999999999</v>
      </c>
      <c r="F7" s="2">
        <v>12.75</v>
      </c>
      <c r="G7" s="2">
        <v>10.199999999999999</v>
      </c>
      <c r="H7" s="2">
        <v>12.75</v>
      </c>
      <c r="I7" s="2">
        <v>62.2</v>
      </c>
      <c r="J7" s="2">
        <v>75.25</v>
      </c>
      <c r="K7" s="2">
        <v>221.83</v>
      </c>
      <c r="L7" s="2">
        <v>324.63</v>
      </c>
    </row>
    <row r="8" spans="1:15" ht="22.5" x14ac:dyDescent="0.2">
      <c r="A8" s="22">
        <v>2</v>
      </c>
      <c r="B8" s="15" t="s">
        <v>15</v>
      </c>
      <c r="C8" s="2">
        <v>60</v>
      </c>
      <c r="D8" s="2">
        <v>60</v>
      </c>
      <c r="E8" s="2">
        <v>4.9800000000000004</v>
      </c>
      <c r="F8" s="2">
        <v>4.9800000000000004</v>
      </c>
      <c r="G8" s="2">
        <v>0.48</v>
      </c>
      <c r="H8" s="2">
        <v>0.48</v>
      </c>
      <c r="I8" s="2">
        <v>31.32</v>
      </c>
      <c r="J8" s="2">
        <v>31.32</v>
      </c>
      <c r="K8" s="2">
        <v>106</v>
      </c>
      <c r="L8" s="2">
        <v>106</v>
      </c>
    </row>
    <row r="9" spans="1:15" ht="21.75" x14ac:dyDescent="0.2">
      <c r="A9" s="22">
        <v>2</v>
      </c>
      <c r="B9" s="15" t="s">
        <v>37</v>
      </c>
      <c r="C9" s="2">
        <v>15</v>
      </c>
      <c r="D9" s="2">
        <v>15</v>
      </c>
      <c r="E9" s="2">
        <v>0.12</v>
      </c>
      <c r="F9" s="2">
        <v>0.12</v>
      </c>
      <c r="G9" s="2">
        <v>10.87</v>
      </c>
      <c r="H9" s="2">
        <v>10.87</v>
      </c>
      <c r="I9" s="2">
        <v>0.2</v>
      </c>
      <c r="J9" s="2">
        <v>0.2</v>
      </c>
      <c r="K9" s="2">
        <v>76.069999999999993</v>
      </c>
      <c r="L9" s="2">
        <v>76.069999999999993</v>
      </c>
    </row>
    <row r="10" spans="1:15" ht="33.75" x14ac:dyDescent="0.2">
      <c r="A10" s="22">
        <v>3</v>
      </c>
      <c r="B10" s="15" t="s">
        <v>109</v>
      </c>
      <c r="C10" s="2">
        <v>200</v>
      </c>
      <c r="D10" s="2">
        <v>200</v>
      </c>
      <c r="E10" s="2">
        <v>4.08</v>
      </c>
      <c r="F10" s="2">
        <v>4.08</v>
      </c>
      <c r="G10" s="2">
        <v>3.54</v>
      </c>
      <c r="H10" s="2">
        <v>3.54</v>
      </c>
      <c r="I10" s="2">
        <v>27.58</v>
      </c>
      <c r="J10" s="2">
        <v>27.58</v>
      </c>
      <c r="K10" s="2">
        <v>88.6</v>
      </c>
      <c r="L10" s="2">
        <v>88.6</v>
      </c>
    </row>
    <row r="11" spans="1:15" ht="21.75" x14ac:dyDescent="0.2">
      <c r="A11" s="22"/>
      <c r="B11" s="15" t="s">
        <v>54</v>
      </c>
      <c r="C11" s="2">
        <v>200</v>
      </c>
      <c r="D11" s="2">
        <v>200</v>
      </c>
      <c r="E11" s="2">
        <v>0.2</v>
      </c>
      <c r="F11" s="2">
        <v>0.2</v>
      </c>
      <c r="G11" s="2">
        <v>1.1399999999999999</v>
      </c>
      <c r="H11" s="2">
        <v>1.1399999999999999</v>
      </c>
      <c r="I11" s="2">
        <v>33.020000000000003</v>
      </c>
      <c r="J11" s="2">
        <v>33.020000000000003</v>
      </c>
      <c r="K11" s="2">
        <v>117</v>
      </c>
      <c r="L11" s="2">
        <v>117</v>
      </c>
    </row>
    <row r="12" spans="1:15" x14ac:dyDescent="0.2">
      <c r="A12" s="3"/>
      <c r="B12" s="23" t="s">
        <v>53</v>
      </c>
      <c r="C12" s="24">
        <v>100</v>
      </c>
      <c r="D12" s="24">
        <v>100</v>
      </c>
      <c r="E12" s="24">
        <v>0.4</v>
      </c>
      <c r="F12" s="24">
        <v>0.4</v>
      </c>
      <c r="G12" s="24">
        <v>0.4</v>
      </c>
      <c r="H12" s="24">
        <v>0.4</v>
      </c>
      <c r="I12" s="24">
        <v>9.8000000000000007</v>
      </c>
      <c r="J12" s="24">
        <v>9.8000000000000007</v>
      </c>
      <c r="K12" s="24">
        <v>47</v>
      </c>
      <c r="L12" s="24">
        <v>47</v>
      </c>
    </row>
    <row r="13" spans="1:15" s="1" customFormat="1" x14ac:dyDescent="0.2">
      <c r="A13" s="8"/>
      <c r="B13" s="11" t="s">
        <v>7</v>
      </c>
      <c r="C13" s="5">
        <f t="shared" ref="C13:L13" si="0">SUM(C7:C12)</f>
        <v>775</v>
      </c>
      <c r="D13" s="5">
        <f t="shared" si="0"/>
        <v>825</v>
      </c>
      <c r="E13" s="5">
        <f t="shared" si="0"/>
        <v>19.979999999999997</v>
      </c>
      <c r="F13" s="5">
        <f t="shared" si="0"/>
        <v>22.529999999999998</v>
      </c>
      <c r="G13" s="5">
        <f t="shared" si="0"/>
        <v>26.629999999999995</v>
      </c>
      <c r="H13" s="5">
        <f t="shared" si="0"/>
        <v>29.18</v>
      </c>
      <c r="I13" s="5">
        <f t="shared" si="0"/>
        <v>164.12000000000003</v>
      </c>
      <c r="J13" s="5">
        <f t="shared" si="0"/>
        <v>177.17000000000002</v>
      </c>
      <c r="K13" s="5">
        <f t="shared" si="0"/>
        <v>656.5</v>
      </c>
      <c r="L13" s="5">
        <f t="shared" si="0"/>
        <v>759.3</v>
      </c>
      <c r="M13" s="35">
        <f>K13/2585*100</f>
        <v>25.396518375241779</v>
      </c>
      <c r="N13" s="35">
        <f>L13/2992*100</f>
        <v>25.377673796791445</v>
      </c>
      <c r="O13" s="32"/>
    </row>
    <row r="14" spans="1:15" x14ac:dyDescent="0.2">
      <c r="A14" s="2"/>
      <c r="B14" s="45" t="s">
        <v>14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33"/>
      <c r="N14" s="33"/>
    </row>
    <row r="15" spans="1:15" ht="105.75" customHeight="1" x14ac:dyDescent="0.2">
      <c r="A15" s="2">
        <v>4.5</v>
      </c>
      <c r="B15" s="15" t="s">
        <v>55</v>
      </c>
      <c r="C15" s="2">
        <v>200</v>
      </c>
      <c r="D15" s="2">
        <v>250</v>
      </c>
      <c r="E15" s="2">
        <v>3.33</v>
      </c>
      <c r="F15" s="2">
        <v>4.16</v>
      </c>
      <c r="G15" s="2">
        <v>1.74</v>
      </c>
      <c r="H15" s="2">
        <v>2.1800000000000002</v>
      </c>
      <c r="I15" s="2">
        <v>4.95</v>
      </c>
      <c r="J15" s="2">
        <v>6.19</v>
      </c>
      <c r="K15" s="2">
        <v>55.61</v>
      </c>
      <c r="L15" s="2">
        <v>69.510000000000005</v>
      </c>
      <c r="M15" s="33"/>
      <c r="N15" s="33"/>
    </row>
    <row r="16" spans="1:15" ht="22.5" x14ac:dyDescent="0.2">
      <c r="A16" s="2"/>
      <c r="B16" s="16" t="s">
        <v>59</v>
      </c>
      <c r="C16" s="2">
        <v>45</v>
      </c>
      <c r="D16" s="2">
        <v>45</v>
      </c>
      <c r="E16" s="2">
        <v>4.2699999999999996</v>
      </c>
      <c r="F16" s="2">
        <v>4.2699999999999996</v>
      </c>
      <c r="G16" s="2">
        <v>0.41</v>
      </c>
      <c r="H16" s="2">
        <v>0.41</v>
      </c>
      <c r="I16" s="2">
        <v>26.85</v>
      </c>
      <c r="J16" s="2">
        <v>26.85</v>
      </c>
      <c r="K16" s="2">
        <v>90.82</v>
      </c>
      <c r="L16" s="2">
        <v>90.82</v>
      </c>
      <c r="M16" s="33"/>
      <c r="N16" s="33"/>
    </row>
    <row r="17" spans="1:15" ht="56.25" x14ac:dyDescent="0.2">
      <c r="A17" s="2">
        <v>6.7</v>
      </c>
      <c r="B17" s="15" t="s">
        <v>57</v>
      </c>
      <c r="C17" s="3" t="s">
        <v>40</v>
      </c>
      <c r="D17" s="3" t="s">
        <v>34</v>
      </c>
      <c r="E17" s="2">
        <v>22.81</v>
      </c>
      <c r="F17" s="2">
        <v>25.66</v>
      </c>
      <c r="G17" s="2">
        <v>35.450000000000003</v>
      </c>
      <c r="H17" s="2">
        <v>38.659999999999997</v>
      </c>
      <c r="I17" s="2">
        <v>37.92</v>
      </c>
      <c r="J17" s="2">
        <v>55.48</v>
      </c>
      <c r="K17" s="2">
        <v>386.65</v>
      </c>
      <c r="L17" s="2">
        <v>515.5</v>
      </c>
      <c r="M17" s="33"/>
      <c r="N17" s="33"/>
    </row>
    <row r="18" spans="1:15" ht="22.5" x14ac:dyDescent="0.2">
      <c r="A18" s="2"/>
      <c r="B18" s="16" t="s">
        <v>56</v>
      </c>
      <c r="C18" s="3">
        <v>36</v>
      </c>
      <c r="D18" s="3">
        <v>36</v>
      </c>
      <c r="E18" s="2">
        <v>3.06</v>
      </c>
      <c r="F18" s="2">
        <v>3.06</v>
      </c>
      <c r="G18" s="2">
        <v>1.19</v>
      </c>
      <c r="H18" s="2">
        <v>1.19</v>
      </c>
      <c r="I18" s="2">
        <v>25.3</v>
      </c>
      <c r="J18" s="2">
        <v>25.3</v>
      </c>
      <c r="K18" s="2">
        <v>93.24</v>
      </c>
      <c r="L18" s="2">
        <v>93.24</v>
      </c>
      <c r="M18" s="33"/>
      <c r="N18" s="33"/>
    </row>
    <row r="19" spans="1:15" ht="21.75" x14ac:dyDescent="0.2">
      <c r="A19" s="2"/>
      <c r="B19" s="15" t="s">
        <v>43</v>
      </c>
      <c r="C19" s="9">
        <v>100</v>
      </c>
      <c r="D19" s="9">
        <v>100</v>
      </c>
      <c r="E19" s="9">
        <v>1</v>
      </c>
      <c r="F19" s="9">
        <v>1</v>
      </c>
      <c r="G19" s="9">
        <v>4</v>
      </c>
      <c r="H19" s="9">
        <v>4</v>
      </c>
      <c r="I19" s="9">
        <v>7</v>
      </c>
      <c r="J19" s="9">
        <v>7</v>
      </c>
      <c r="K19" s="9">
        <v>150</v>
      </c>
      <c r="L19" s="9">
        <v>150</v>
      </c>
      <c r="M19" s="33"/>
      <c r="N19" s="33"/>
    </row>
    <row r="20" spans="1:15" ht="21.75" x14ac:dyDescent="0.2">
      <c r="A20" s="2">
        <v>8</v>
      </c>
      <c r="B20" s="16" t="s">
        <v>58</v>
      </c>
      <c r="C20" s="2">
        <v>200</v>
      </c>
      <c r="D20" s="2">
        <v>200</v>
      </c>
      <c r="E20" s="2">
        <v>0.6</v>
      </c>
      <c r="F20" s="2">
        <v>0.6</v>
      </c>
      <c r="G20" s="2"/>
      <c r="H20" s="2"/>
      <c r="I20" s="2">
        <v>39</v>
      </c>
      <c r="J20" s="2">
        <v>39</v>
      </c>
      <c r="K20" s="2">
        <v>131.19999999999999</v>
      </c>
      <c r="L20" s="2">
        <v>131.19999999999999</v>
      </c>
      <c r="M20" s="33"/>
      <c r="N20" s="33"/>
    </row>
    <row r="21" spans="1:15" s="1" customFormat="1" x14ac:dyDescent="0.2">
      <c r="A21" s="8"/>
      <c r="B21" s="11" t="s">
        <v>9</v>
      </c>
      <c r="C21" s="5">
        <f>C15+C16+C18+C19+C20+100+150</f>
        <v>831</v>
      </c>
      <c r="D21" s="5">
        <f>D15+D16+D18+D19+D20+120+180</f>
        <v>931</v>
      </c>
      <c r="E21" s="5">
        <f t="shared" ref="E21:L21" si="1">SUM(E15:E20)</f>
        <v>35.07</v>
      </c>
      <c r="F21" s="5">
        <f t="shared" si="1"/>
        <v>38.750000000000007</v>
      </c>
      <c r="G21" s="5">
        <f t="shared" si="1"/>
        <v>42.79</v>
      </c>
      <c r="H21" s="5">
        <f t="shared" si="1"/>
        <v>46.44</v>
      </c>
      <c r="I21" s="5">
        <f t="shared" si="1"/>
        <v>141.01999999999998</v>
      </c>
      <c r="J21" s="5">
        <f t="shared" si="1"/>
        <v>159.82</v>
      </c>
      <c r="K21" s="5">
        <f t="shared" si="1"/>
        <v>907.52</v>
      </c>
      <c r="L21" s="5">
        <f t="shared" si="1"/>
        <v>1050.27</v>
      </c>
      <c r="M21" s="35">
        <f>K21/2585*100</f>
        <v>35.107156673114119</v>
      </c>
      <c r="N21" s="35">
        <f>L21/2992*100</f>
        <v>35.102606951871657</v>
      </c>
      <c r="O21" s="32"/>
    </row>
    <row r="22" spans="1:15" ht="18" customHeight="1" x14ac:dyDescent="0.2">
      <c r="A22" s="2"/>
      <c r="B22" s="12" t="s">
        <v>11</v>
      </c>
      <c r="C22" s="4"/>
      <c r="D22" s="4"/>
      <c r="E22" s="4">
        <f t="shared" ref="E22:L22" si="2">E13+E21</f>
        <v>55.05</v>
      </c>
      <c r="F22" s="4">
        <f t="shared" si="2"/>
        <v>61.28</v>
      </c>
      <c r="G22" s="4">
        <f t="shared" si="2"/>
        <v>69.419999999999987</v>
      </c>
      <c r="H22" s="4">
        <f t="shared" si="2"/>
        <v>75.62</v>
      </c>
      <c r="I22" s="4">
        <f t="shared" si="2"/>
        <v>305.14</v>
      </c>
      <c r="J22" s="4">
        <f t="shared" si="2"/>
        <v>336.99</v>
      </c>
      <c r="K22" s="4">
        <f t="shared" si="2"/>
        <v>1564.02</v>
      </c>
      <c r="L22" s="4">
        <f t="shared" si="2"/>
        <v>1809.57</v>
      </c>
    </row>
    <row r="23" spans="1:15" x14ac:dyDescent="0.2">
      <c r="A23" s="2"/>
    </row>
  </sheetData>
  <mergeCells count="9">
    <mergeCell ref="B14:L14"/>
    <mergeCell ref="A3:A5"/>
    <mergeCell ref="B3:B5"/>
    <mergeCell ref="C3:D4"/>
    <mergeCell ref="E3:J3"/>
    <mergeCell ref="E4:F4"/>
    <mergeCell ref="G4:H4"/>
    <mergeCell ref="I4:J4"/>
    <mergeCell ref="K3:L4"/>
  </mergeCells>
  <phoneticPr fontId="2" type="noConversion"/>
  <pageMargins left="0.7" right="0.7" top="0.75" bottom="0.75" header="0.3" footer="0.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A10" workbookViewId="0">
      <pane xSplit="1" topLeftCell="B1" activePane="topRight" state="frozen"/>
      <selection activeCell="A6" sqref="A6"/>
      <selection pane="topRight" activeCell="J19" sqref="J19"/>
    </sheetView>
  </sheetViews>
  <sheetFormatPr defaultRowHeight="12.75" x14ac:dyDescent="0.2"/>
  <cols>
    <col min="1" max="1" width="5.7109375" customWidth="1"/>
    <col min="2" max="2" width="30.28515625" customWidth="1"/>
    <col min="3" max="3" width="8.5703125" customWidth="1"/>
    <col min="4" max="4" width="8.140625" customWidth="1"/>
    <col min="5" max="5" width="8.5703125" customWidth="1"/>
    <col min="6" max="6" width="8" customWidth="1"/>
    <col min="7" max="7" width="8.5703125" customWidth="1"/>
    <col min="8" max="8" width="8.28515625" customWidth="1"/>
    <col min="9" max="9" width="7.85546875" customWidth="1"/>
    <col min="10" max="10" width="7.5703125" customWidth="1"/>
    <col min="11" max="11" width="8.42578125" customWidth="1"/>
    <col min="12" max="12" width="9" customWidth="1"/>
    <col min="13" max="14" width="9.140625" style="33"/>
  </cols>
  <sheetData>
    <row r="1" spans="1:14" x14ac:dyDescent="0.2">
      <c r="C1" s="51" t="s">
        <v>28</v>
      </c>
      <c r="D1" s="51"/>
      <c r="E1" s="51"/>
      <c r="F1" s="51"/>
    </row>
    <row r="3" spans="1:14" ht="20.25" customHeight="1" x14ac:dyDescent="0.2">
      <c r="A3" s="46" t="s">
        <v>12</v>
      </c>
      <c r="B3" s="47" t="s">
        <v>0</v>
      </c>
      <c r="C3" s="46" t="s">
        <v>1</v>
      </c>
      <c r="D3" s="46"/>
      <c r="E3" s="48" t="s">
        <v>2</v>
      </c>
      <c r="F3" s="48"/>
      <c r="G3" s="48"/>
      <c r="H3" s="48"/>
      <c r="I3" s="48"/>
      <c r="J3" s="48"/>
      <c r="K3" s="50" t="s">
        <v>6</v>
      </c>
      <c r="L3" s="50"/>
    </row>
    <row r="4" spans="1:14" ht="31.5" customHeight="1" x14ac:dyDescent="0.2">
      <c r="A4" s="46"/>
      <c r="B4" s="47"/>
      <c r="C4" s="46"/>
      <c r="D4" s="46"/>
      <c r="E4" s="49" t="s">
        <v>3</v>
      </c>
      <c r="F4" s="49"/>
      <c r="G4" s="49" t="s">
        <v>4</v>
      </c>
      <c r="H4" s="49"/>
      <c r="I4" s="49" t="s">
        <v>5</v>
      </c>
      <c r="J4" s="49"/>
      <c r="K4" s="50"/>
      <c r="L4" s="50"/>
    </row>
    <row r="5" spans="1:14" ht="31.5" customHeight="1" x14ac:dyDescent="0.2">
      <c r="A5" s="46"/>
      <c r="B5" s="47"/>
      <c r="C5" s="2" t="s">
        <v>13</v>
      </c>
      <c r="D5" s="3" t="s">
        <v>33</v>
      </c>
      <c r="E5" s="2" t="s">
        <v>13</v>
      </c>
      <c r="F5" s="3" t="s">
        <v>33</v>
      </c>
      <c r="G5" s="2" t="s">
        <v>13</v>
      </c>
      <c r="H5" s="3" t="s">
        <v>33</v>
      </c>
      <c r="I5" s="2" t="s">
        <v>13</v>
      </c>
      <c r="J5" s="3" t="s">
        <v>33</v>
      </c>
      <c r="K5" s="2" t="s">
        <v>13</v>
      </c>
      <c r="L5" s="3" t="s">
        <v>33</v>
      </c>
    </row>
    <row r="6" spans="1:14" x14ac:dyDescent="0.2">
      <c r="A6" s="3"/>
      <c r="B6" s="10" t="s">
        <v>8</v>
      </c>
      <c r="C6" s="7"/>
      <c r="D6" s="7"/>
      <c r="E6" s="7"/>
      <c r="F6" s="7"/>
      <c r="G6" s="7"/>
      <c r="H6" s="7"/>
      <c r="I6" s="7"/>
      <c r="J6" s="7"/>
      <c r="K6" s="7"/>
      <c r="L6" s="7"/>
    </row>
    <row r="7" spans="1:14" ht="33" x14ac:dyDescent="0.2">
      <c r="A7" s="3">
        <v>66</v>
      </c>
      <c r="B7" s="14" t="s">
        <v>118</v>
      </c>
      <c r="C7" s="2">
        <v>200</v>
      </c>
      <c r="D7" s="2">
        <v>250</v>
      </c>
      <c r="E7" s="2">
        <v>9.34</v>
      </c>
      <c r="F7" s="2">
        <v>10.7</v>
      </c>
      <c r="G7" s="2">
        <v>11.95</v>
      </c>
      <c r="H7" s="2">
        <v>13.7</v>
      </c>
      <c r="I7" s="2">
        <v>47.91</v>
      </c>
      <c r="J7" s="2">
        <v>54.87</v>
      </c>
      <c r="K7" s="2">
        <v>230.58</v>
      </c>
      <c r="L7" s="2">
        <v>430.33</v>
      </c>
    </row>
    <row r="8" spans="1:14" ht="22.5" x14ac:dyDescent="0.2">
      <c r="A8" s="3">
        <v>2</v>
      </c>
      <c r="B8" s="15" t="s">
        <v>16</v>
      </c>
      <c r="C8" s="2">
        <v>60</v>
      </c>
      <c r="D8" s="2">
        <v>60</v>
      </c>
      <c r="E8" s="2">
        <v>4.9800000000000004</v>
      </c>
      <c r="F8" s="2">
        <v>4.9800000000000004</v>
      </c>
      <c r="G8" s="2">
        <v>0.48</v>
      </c>
      <c r="H8" s="2">
        <v>0.48</v>
      </c>
      <c r="I8" s="2">
        <v>31.32</v>
      </c>
      <c r="J8" s="2">
        <v>31.32</v>
      </c>
      <c r="K8" s="2">
        <v>106</v>
      </c>
      <c r="L8" s="2">
        <v>106</v>
      </c>
    </row>
    <row r="9" spans="1:14" ht="21.75" x14ac:dyDescent="0.2">
      <c r="A9" s="3">
        <v>2</v>
      </c>
      <c r="B9" s="15" t="s">
        <v>37</v>
      </c>
      <c r="C9" s="2">
        <v>15</v>
      </c>
      <c r="D9" s="2">
        <v>15</v>
      </c>
      <c r="E9" s="2">
        <v>0.12</v>
      </c>
      <c r="F9" s="2">
        <v>0.12</v>
      </c>
      <c r="G9" s="2">
        <v>10.87</v>
      </c>
      <c r="H9" s="2">
        <v>10.87</v>
      </c>
      <c r="I9" s="2">
        <v>0.2</v>
      </c>
      <c r="J9" s="2">
        <v>0.2</v>
      </c>
      <c r="K9" s="2">
        <v>76.069999999999993</v>
      </c>
      <c r="L9" s="2">
        <v>76.069999999999993</v>
      </c>
    </row>
    <row r="10" spans="1:14" ht="33.75" x14ac:dyDescent="0.2">
      <c r="A10" s="22">
        <v>3</v>
      </c>
      <c r="B10" s="15" t="s">
        <v>109</v>
      </c>
      <c r="C10" s="2">
        <v>200</v>
      </c>
      <c r="D10" s="2">
        <v>200</v>
      </c>
      <c r="E10" s="2">
        <v>4.08</v>
      </c>
      <c r="F10" s="2">
        <v>4.08</v>
      </c>
      <c r="G10" s="2">
        <v>3.54</v>
      </c>
      <c r="H10" s="2">
        <v>3.54</v>
      </c>
      <c r="I10" s="2">
        <v>27.58</v>
      </c>
      <c r="J10" s="2">
        <v>27.58</v>
      </c>
      <c r="K10" s="2">
        <v>88.6</v>
      </c>
      <c r="L10" s="2">
        <v>88.6</v>
      </c>
    </row>
    <row r="11" spans="1:14" ht="21.75" x14ac:dyDescent="0.2">
      <c r="A11" s="3"/>
      <c r="B11" s="15" t="s">
        <v>54</v>
      </c>
      <c r="C11" s="2">
        <v>200</v>
      </c>
      <c r="D11" s="2">
        <v>200</v>
      </c>
      <c r="E11" s="2">
        <v>0.2</v>
      </c>
      <c r="F11" s="2">
        <v>0.2</v>
      </c>
      <c r="G11" s="2">
        <v>1.1399999999999999</v>
      </c>
      <c r="H11" s="2">
        <v>1.1399999999999999</v>
      </c>
      <c r="I11" s="2">
        <v>33.020000000000003</v>
      </c>
      <c r="J11" s="2">
        <v>33.020000000000003</v>
      </c>
      <c r="K11" s="2">
        <v>98</v>
      </c>
      <c r="L11" s="2">
        <v>98</v>
      </c>
    </row>
    <row r="12" spans="1:14" x14ac:dyDescent="0.2">
      <c r="A12" s="3"/>
      <c r="B12" s="23" t="s">
        <v>53</v>
      </c>
      <c r="C12" s="24">
        <v>100</v>
      </c>
      <c r="D12" s="24">
        <v>100</v>
      </c>
      <c r="E12" s="24">
        <v>0.4</v>
      </c>
      <c r="F12" s="24">
        <v>0.4</v>
      </c>
      <c r="G12" s="24">
        <v>0.4</v>
      </c>
      <c r="H12" s="24">
        <v>0.4</v>
      </c>
      <c r="I12" s="24">
        <v>9.8000000000000007</v>
      </c>
      <c r="J12" s="24">
        <v>9.8000000000000007</v>
      </c>
      <c r="K12" s="24">
        <v>47</v>
      </c>
      <c r="L12" s="24">
        <v>47</v>
      </c>
    </row>
    <row r="13" spans="1:14" s="1" customFormat="1" x14ac:dyDescent="0.2">
      <c r="A13" s="8"/>
      <c r="B13" s="11" t="s">
        <v>7</v>
      </c>
      <c r="C13" s="5">
        <f>SUM(C7:C12)</f>
        <v>775</v>
      </c>
      <c r="D13" s="5">
        <f>SUM(D7:D12)</f>
        <v>825</v>
      </c>
      <c r="E13" s="5">
        <f>SUM(E7:E12)</f>
        <v>19.119999999999997</v>
      </c>
      <c r="F13" s="5">
        <f>F7+F8+F9+F10+F12</f>
        <v>20.279999999999998</v>
      </c>
      <c r="G13" s="5">
        <f>SUM(G7:G12)</f>
        <v>28.379999999999995</v>
      </c>
      <c r="H13" s="5">
        <f>H7+H8+H9+H10+H12</f>
        <v>28.989999999999995</v>
      </c>
      <c r="I13" s="5">
        <v>0.28000000000000003</v>
      </c>
      <c r="J13" s="5">
        <f>J7+J8+J9+J10+J12</f>
        <v>123.77</v>
      </c>
      <c r="K13" s="5">
        <f>SUM(K7:K12)</f>
        <v>646.25</v>
      </c>
      <c r="L13" s="5">
        <f>L7+L8+L9+L10+L12</f>
        <v>747.99999999999989</v>
      </c>
      <c r="M13" s="35">
        <f>K13/2585*100</f>
        <v>25</v>
      </c>
      <c r="N13" s="35">
        <f>L13/2992*100</f>
        <v>24.999999999999996</v>
      </c>
    </row>
    <row r="14" spans="1:14" x14ac:dyDescent="0.2">
      <c r="A14" s="2"/>
      <c r="B14" s="45" t="s">
        <v>14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4" ht="108" customHeight="1" x14ac:dyDescent="0.2">
      <c r="A15" s="2">
        <v>4.5</v>
      </c>
      <c r="B15" s="15" t="s">
        <v>87</v>
      </c>
      <c r="C15" s="2">
        <v>200</v>
      </c>
      <c r="D15" s="2">
        <v>250</v>
      </c>
      <c r="E15" s="2">
        <v>3.33</v>
      </c>
      <c r="F15" s="2">
        <v>4.16</v>
      </c>
      <c r="G15" s="2">
        <v>1.74</v>
      </c>
      <c r="H15" s="2">
        <v>2.1800000000000002</v>
      </c>
      <c r="I15" s="2">
        <v>4.95</v>
      </c>
      <c r="J15" s="2">
        <v>6.19</v>
      </c>
      <c r="K15" s="2">
        <v>55.61</v>
      </c>
      <c r="L15" s="2">
        <v>69.510000000000005</v>
      </c>
    </row>
    <row r="16" spans="1:14" ht="22.5" x14ac:dyDescent="0.2">
      <c r="A16" s="2"/>
      <c r="B16" s="16" t="s">
        <v>59</v>
      </c>
      <c r="C16" s="2">
        <v>45</v>
      </c>
      <c r="D16" s="2">
        <v>45</v>
      </c>
      <c r="E16" s="2">
        <v>4.2699999999999996</v>
      </c>
      <c r="F16" s="2">
        <v>4.2699999999999996</v>
      </c>
      <c r="G16" s="2">
        <v>0.41</v>
      </c>
      <c r="H16" s="2">
        <v>0.41</v>
      </c>
      <c r="I16" s="2">
        <v>26.85</v>
      </c>
      <c r="J16" s="2">
        <v>26.85</v>
      </c>
      <c r="K16" s="2">
        <v>90.82</v>
      </c>
      <c r="L16" s="2">
        <v>90.82</v>
      </c>
    </row>
    <row r="17" spans="1:14" ht="42.75" customHeight="1" x14ac:dyDescent="0.2">
      <c r="A17" s="2">
        <v>67</v>
      </c>
      <c r="B17" s="15" t="s">
        <v>95</v>
      </c>
      <c r="C17" s="20">
        <v>240</v>
      </c>
      <c r="D17" s="20">
        <v>280</v>
      </c>
      <c r="E17" s="2">
        <v>26.38</v>
      </c>
      <c r="F17" s="2">
        <v>30.78</v>
      </c>
      <c r="G17" s="2">
        <v>27.02</v>
      </c>
      <c r="H17" s="2">
        <v>31.53</v>
      </c>
      <c r="I17" s="2">
        <v>47.63</v>
      </c>
      <c r="J17" s="2">
        <v>58.57</v>
      </c>
      <c r="K17" s="2">
        <v>497.7</v>
      </c>
      <c r="L17" s="2">
        <v>622.20000000000005</v>
      </c>
    </row>
    <row r="18" spans="1:14" ht="22.5" x14ac:dyDescent="0.2">
      <c r="A18" s="2"/>
      <c r="B18" s="16" t="s">
        <v>56</v>
      </c>
      <c r="C18" s="3">
        <v>36</v>
      </c>
      <c r="D18" s="3">
        <v>36</v>
      </c>
      <c r="E18" s="2">
        <v>3.06</v>
      </c>
      <c r="F18" s="2">
        <v>3.06</v>
      </c>
      <c r="G18" s="2">
        <v>1.19</v>
      </c>
      <c r="H18" s="2">
        <v>1.19</v>
      </c>
      <c r="I18" s="2">
        <v>25.3</v>
      </c>
      <c r="J18" s="2">
        <v>25.3</v>
      </c>
      <c r="K18" s="2">
        <v>93.24</v>
      </c>
      <c r="L18" s="2">
        <v>93.24</v>
      </c>
    </row>
    <row r="19" spans="1:14" ht="44.25" x14ac:dyDescent="0.2">
      <c r="A19" s="2">
        <v>82</v>
      </c>
      <c r="B19" s="30" t="s">
        <v>71</v>
      </c>
      <c r="C19" s="28">
        <v>100</v>
      </c>
      <c r="D19" s="28">
        <v>100</v>
      </c>
      <c r="E19" s="28">
        <v>0.95</v>
      </c>
      <c r="F19" s="28">
        <v>0.95</v>
      </c>
      <c r="G19" s="28">
        <v>6.08</v>
      </c>
      <c r="H19" s="28">
        <v>6.08</v>
      </c>
      <c r="I19" s="28">
        <v>3.05</v>
      </c>
      <c r="J19" s="28">
        <v>3.05</v>
      </c>
      <c r="K19" s="28">
        <v>70.7</v>
      </c>
      <c r="L19" s="28">
        <v>70.7</v>
      </c>
    </row>
    <row r="20" spans="1:14" ht="21.75" x14ac:dyDescent="0.2">
      <c r="A20" s="13">
        <v>23</v>
      </c>
      <c r="B20" s="40" t="s">
        <v>81</v>
      </c>
      <c r="C20" s="18">
        <v>200</v>
      </c>
      <c r="D20" s="18">
        <v>200</v>
      </c>
      <c r="E20" s="18"/>
      <c r="F20" s="18"/>
      <c r="G20" s="18"/>
      <c r="H20" s="18"/>
      <c r="I20" s="18">
        <v>36.6</v>
      </c>
      <c r="J20" s="18">
        <v>36.6</v>
      </c>
      <c r="K20" s="18">
        <v>105.6</v>
      </c>
      <c r="L20" s="18">
        <v>105.6</v>
      </c>
    </row>
    <row r="21" spans="1:14" s="1" customFormat="1" x14ac:dyDescent="0.2">
      <c r="A21" s="8"/>
      <c r="B21" s="11" t="s">
        <v>9</v>
      </c>
      <c r="C21" s="5">
        <f t="shared" ref="C21:L21" si="0">SUM(C15:C20)</f>
        <v>821</v>
      </c>
      <c r="D21" s="5">
        <f t="shared" si="0"/>
        <v>911</v>
      </c>
      <c r="E21" s="5">
        <f t="shared" si="0"/>
        <v>37.99</v>
      </c>
      <c r="F21" s="5">
        <f t="shared" si="0"/>
        <v>43.220000000000006</v>
      </c>
      <c r="G21" s="5">
        <f t="shared" si="0"/>
        <v>36.44</v>
      </c>
      <c r="H21" s="5">
        <f t="shared" si="0"/>
        <v>41.39</v>
      </c>
      <c r="I21" s="5">
        <f t="shared" si="0"/>
        <v>144.38</v>
      </c>
      <c r="J21" s="5">
        <f t="shared" si="0"/>
        <v>156.56</v>
      </c>
      <c r="K21" s="5">
        <f t="shared" si="0"/>
        <v>913.67000000000007</v>
      </c>
      <c r="L21" s="5">
        <f t="shared" si="0"/>
        <v>1052.07</v>
      </c>
      <c r="M21" s="35">
        <f>K21/2585*100</f>
        <v>35.345067698259193</v>
      </c>
      <c r="N21" s="35">
        <f>L21/2992*100</f>
        <v>35.162767379679146</v>
      </c>
    </row>
    <row r="22" spans="1:14" ht="18" customHeight="1" x14ac:dyDescent="0.2">
      <c r="A22" s="2"/>
      <c r="B22" s="12" t="s">
        <v>11</v>
      </c>
      <c r="C22" s="4"/>
      <c r="D22" s="4"/>
      <c r="E22" s="4">
        <f t="shared" ref="E22:L22" si="1">E13+E21</f>
        <v>57.11</v>
      </c>
      <c r="F22" s="4">
        <f t="shared" si="1"/>
        <v>63.5</v>
      </c>
      <c r="G22" s="4">
        <f t="shared" si="1"/>
        <v>64.819999999999993</v>
      </c>
      <c r="H22" s="4">
        <f t="shared" si="1"/>
        <v>70.38</v>
      </c>
      <c r="I22" s="4">
        <f t="shared" si="1"/>
        <v>144.66</v>
      </c>
      <c r="J22" s="4">
        <f t="shared" si="1"/>
        <v>280.33</v>
      </c>
      <c r="K22" s="4">
        <f t="shared" si="1"/>
        <v>1559.92</v>
      </c>
      <c r="L22" s="4">
        <f t="shared" si="1"/>
        <v>1800.0699999999997</v>
      </c>
    </row>
    <row r="23" spans="1:14" x14ac:dyDescent="0.2">
      <c r="A23" s="2"/>
    </row>
  </sheetData>
  <mergeCells count="10">
    <mergeCell ref="B14:L14"/>
    <mergeCell ref="K3:L4"/>
    <mergeCell ref="A3:A5"/>
    <mergeCell ref="C1:F1"/>
    <mergeCell ref="B3:B5"/>
    <mergeCell ref="C3:D4"/>
    <mergeCell ref="E3:J3"/>
    <mergeCell ref="E4:F4"/>
    <mergeCell ref="G4:H4"/>
    <mergeCell ref="I4:J4"/>
  </mergeCells>
  <phoneticPr fontId="2" type="noConversion"/>
  <pageMargins left="0.7" right="0.7" top="0.75" bottom="0.75" header="0.3" footer="0.3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A13" workbookViewId="0">
      <pane xSplit="1" topLeftCell="B1" activePane="topRight" state="frozen"/>
      <selection activeCell="A6" sqref="A6"/>
      <selection pane="topRight" activeCell="J19" sqref="J19"/>
    </sheetView>
  </sheetViews>
  <sheetFormatPr defaultRowHeight="12.75" x14ac:dyDescent="0.2"/>
  <cols>
    <col min="1" max="1" width="5.7109375" customWidth="1"/>
    <col min="2" max="2" width="30.28515625" customWidth="1"/>
    <col min="3" max="3" width="7.7109375" customWidth="1"/>
    <col min="4" max="4" width="8.28515625" customWidth="1"/>
    <col min="5" max="5" width="7.5703125" customWidth="1"/>
    <col min="6" max="6" width="8.7109375" customWidth="1"/>
    <col min="7" max="8" width="7.85546875" customWidth="1"/>
    <col min="9" max="9" width="7.7109375" customWidth="1"/>
    <col min="10" max="10" width="8.28515625" customWidth="1"/>
    <col min="11" max="11" width="7.85546875" customWidth="1"/>
    <col min="12" max="12" width="9.28515625" customWidth="1"/>
    <col min="13" max="14" width="9.140625" style="33"/>
  </cols>
  <sheetData>
    <row r="1" spans="1:14" x14ac:dyDescent="0.2">
      <c r="C1" s="51" t="s">
        <v>29</v>
      </c>
      <c r="D1" s="51"/>
      <c r="E1" s="51"/>
      <c r="F1" s="51"/>
    </row>
    <row r="3" spans="1:14" ht="20.25" customHeight="1" x14ac:dyDescent="0.2">
      <c r="A3" s="46" t="s">
        <v>12</v>
      </c>
      <c r="B3" s="47" t="s">
        <v>0</v>
      </c>
      <c r="C3" s="46" t="s">
        <v>1</v>
      </c>
      <c r="D3" s="46"/>
      <c r="E3" s="48" t="s">
        <v>2</v>
      </c>
      <c r="F3" s="48"/>
      <c r="G3" s="48"/>
      <c r="H3" s="48"/>
      <c r="I3" s="48"/>
      <c r="J3" s="48"/>
      <c r="K3" s="50" t="s">
        <v>6</v>
      </c>
      <c r="L3" s="50"/>
    </row>
    <row r="4" spans="1:14" ht="31.5" customHeight="1" x14ac:dyDescent="0.2">
      <c r="A4" s="46"/>
      <c r="B4" s="47"/>
      <c r="C4" s="46"/>
      <c r="D4" s="46"/>
      <c r="E4" s="49" t="s">
        <v>3</v>
      </c>
      <c r="F4" s="49"/>
      <c r="G4" s="49" t="s">
        <v>4</v>
      </c>
      <c r="H4" s="49"/>
      <c r="I4" s="49" t="s">
        <v>5</v>
      </c>
      <c r="J4" s="49"/>
      <c r="K4" s="50"/>
      <c r="L4" s="50"/>
    </row>
    <row r="5" spans="1:14" ht="31.5" customHeight="1" x14ac:dyDescent="0.2">
      <c r="A5" s="46"/>
      <c r="B5" s="47"/>
      <c r="C5" s="2" t="s">
        <v>13</v>
      </c>
      <c r="D5" s="3" t="s">
        <v>33</v>
      </c>
      <c r="E5" s="2" t="s">
        <v>13</v>
      </c>
      <c r="F5" s="3" t="s">
        <v>33</v>
      </c>
      <c r="G5" s="2" t="s">
        <v>13</v>
      </c>
      <c r="H5" s="3" t="s">
        <v>33</v>
      </c>
      <c r="I5" s="2" t="s">
        <v>13</v>
      </c>
      <c r="J5" s="3" t="s">
        <v>33</v>
      </c>
      <c r="K5" s="2" t="s">
        <v>13</v>
      </c>
      <c r="L5" s="3" t="s">
        <v>33</v>
      </c>
    </row>
    <row r="6" spans="1:14" x14ac:dyDescent="0.2">
      <c r="A6" s="3"/>
      <c r="B6" s="10" t="s">
        <v>8</v>
      </c>
      <c r="C6" s="7"/>
      <c r="D6" s="7"/>
      <c r="E6" s="7"/>
      <c r="F6" s="7"/>
      <c r="G6" s="7"/>
      <c r="H6" s="7"/>
      <c r="I6" s="7"/>
      <c r="J6" s="7"/>
      <c r="K6" s="7"/>
      <c r="L6" s="7"/>
    </row>
    <row r="7" spans="1:14" ht="33" x14ac:dyDescent="0.2">
      <c r="A7" s="3">
        <v>70</v>
      </c>
      <c r="B7" s="14" t="s">
        <v>119</v>
      </c>
      <c r="C7" s="2">
        <v>200</v>
      </c>
      <c r="D7" s="2">
        <v>250</v>
      </c>
      <c r="E7" s="2">
        <v>5.28</v>
      </c>
      <c r="F7" s="2">
        <v>7.14</v>
      </c>
      <c r="G7" s="2">
        <v>11.37</v>
      </c>
      <c r="H7" s="2">
        <v>12.92</v>
      </c>
      <c r="I7" s="2">
        <v>44.99</v>
      </c>
      <c r="J7" s="2">
        <v>51.13</v>
      </c>
      <c r="K7" s="2">
        <v>160.01</v>
      </c>
      <c r="L7" s="2">
        <v>258.12</v>
      </c>
    </row>
    <row r="8" spans="1:14" ht="22.5" x14ac:dyDescent="0.2">
      <c r="A8" s="3">
        <v>2</v>
      </c>
      <c r="B8" s="15" t="s">
        <v>16</v>
      </c>
      <c r="C8" s="2">
        <v>60</v>
      </c>
      <c r="D8" s="2">
        <v>60</v>
      </c>
      <c r="E8" s="2">
        <v>4.9800000000000004</v>
      </c>
      <c r="F8" s="2">
        <v>4.9800000000000004</v>
      </c>
      <c r="G8" s="2">
        <v>0.48</v>
      </c>
      <c r="H8" s="2">
        <v>0.48</v>
      </c>
      <c r="I8" s="2">
        <v>31.32</v>
      </c>
      <c r="J8" s="2">
        <v>31.32</v>
      </c>
      <c r="K8" s="2">
        <v>106</v>
      </c>
      <c r="L8" s="2">
        <v>106</v>
      </c>
    </row>
    <row r="9" spans="1:14" ht="21.75" x14ac:dyDescent="0.2">
      <c r="A9" s="3">
        <v>2</v>
      </c>
      <c r="B9" s="15" t="s">
        <v>37</v>
      </c>
      <c r="C9" s="2">
        <v>15</v>
      </c>
      <c r="D9" s="2">
        <v>15</v>
      </c>
      <c r="E9" s="2">
        <v>0.12</v>
      </c>
      <c r="F9" s="2">
        <v>0.12</v>
      </c>
      <c r="G9" s="2">
        <v>10.87</v>
      </c>
      <c r="H9" s="2">
        <v>10.87</v>
      </c>
      <c r="I9" s="2">
        <v>0.2</v>
      </c>
      <c r="J9" s="2">
        <v>0.2</v>
      </c>
      <c r="K9" s="2">
        <v>76.069999999999993</v>
      </c>
      <c r="L9" s="2">
        <v>76.069999999999993</v>
      </c>
    </row>
    <row r="10" spans="1:14" ht="22.5" x14ac:dyDescent="0.2">
      <c r="A10" s="3"/>
      <c r="B10" s="19" t="s">
        <v>18</v>
      </c>
      <c r="C10" s="2">
        <v>200</v>
      </c>
      <c r="D10" s="2">
        <v>200</v>
      </c>
      <c r="E10" s="2">
        <v>10</v>
      </c>
      <c r="F10" s="2">
        <v>10</v>
      </c>
      <c r="G10" s="2">
        <v>5</v>
      </c>
      <c r="H10" s="2">
        <v>5</v>
      </c>
      <c r="I10" s="2">
        <v>7</v>
      </c>
      <c r="J10" s="2">
        <v>7</v>
      </c>
      <c r="K10" s="2">
        <v>136</v>
      </c>
      <c r="L10" s="2">
        <v>136</v>
      </c>
    </row>
    <row r="11" spans="1:14" x14ac:dyDescent="0.2">
      <c r="A11" s="3"/>
      <c r="B11" s="27" t="s">
        <v>61</v>
      </c>
      <c r="C11" s="28">
        <v>100</v>
      </c>
      <c r="D11" s="28">
        <v>100</v>
      </c>
      <c r="E11" s="28">
        <v>0.8</v>
      </c>
      <c r="F11" s="28">
        <v>0.8</v>
      </c>
      <c r="G11" s="28">
        <v>0.6</v>
      </c>
      <c r="H11" s="28">
        <v>0.6</v>
      </c>
      <c r="I11" s="28">
        <v>20.6</v>
      </c>
      <c r="J11" s="28">
        <v>20.6</v>
      </c>
      <c r="K11" s="28">
        <v>94</v>
      </c>
      <c r="L11" s="28">
        <v>94</v>
      </c>
    </row>
    <row r="12" spans="1:14" ht="33.75" x14ac:dyDescent="0.2">
      <c r="A12" s="3">
        <v>26</v>
      </c>
      <c r="B12" s="15" t="s">
        <v>111</v>
      </c>
      <c r="C12" s="2">
        <v>200</v>
      </c>
      <c r="D12" s="2">
        <v>200</v>
      </c>
      <c r="E12" s="2">
        <v>3.17</v>
      </c>
      <c r="F12" s="2">
        <v>3.17</v>
      </c>
      <c r="G12" s="2">
        <v>2.68</v>
      </c>
      <c r="H12" s="2">
        <v>2.68</v>
      </c>
      <c r="I12" s="2">
        <v>25.95</v>
      </c>
      <c r="J12" s="2">
        <v>25.95</v>
      </c>
      <c r="K12" s="2">
        <v>80.599999999999994</v>
      </c>
      <c r="L12" s="2">
        <v>80.599999999999994</v>
      </c>
    </row>
    <row r="13" spans="1:14" s="1" customFormat="1" x14ac:dyDescent="0.2">
      <c r="A13" s="8"/>
      <c r="B13" s="11" t="s">
        <v>7</v>
      </c>
      <c r="C13" s="5">
        <f t="shared" ref="C13:L13" si="0">SUM(C7:C12)</f>
        <v>775</v>
      </c>
      <c r="D13" s="5">
        <f t="shared" si="0"/>
        <v>825</v>
      </c>
      <c r="E13" s="5">
        <f t="shared" si="0"/>
        <v>24.35</v>
      </c>
      <c r="F13" s="5">
        <f t="shared" si="0"/>
        <v>26.21</v>
      </c>
      <c r="G13" s="5">
        <f t="shared" si="0"/>
        <v>31</v>
      </c>
      <c r="H13" s="5">
        <f t="shared" si="0"/>
        <v>32.550000000000004</v>
      </c>
      <c r="I13" s="5">
        <f t="shared" si="0"/>
        <v>130.06</v>
      </c>
      <c r="J13" s="5">
        <f t="shared" si="0"/>
        <v>136.19999999999999</v>
      </c>
      <c r="K13" s="5">
        <f t="shared" si="0"/>
        <v>652.67999999999995</v>
      </c>
      <c r="L13" s="5">
        <f t="shared" si="0"/>
        <v>750.79000000000008</v>
      </c>
      <c r="M13" s="35">
        <f>K13/2585*100</f>
        <v>25.248742746615083</v>
      </c>
      <c r="N13" s="35">
        <f>L13/2992*100</f>
        <v>25.093248663101608</v>
      </c>
    </row>
    <row r="14" spans="1:14" x14ac:dyDescent="0.2">
      <c r="A14" s="2"/>
      <c r="B14" s="45" t="s">
        <v>14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4" ht="93" customHeight="1" x14ac:dyDescent="0.2">
      <c r="A15" s="13">
        <v>69</v>
      </c>
      <c r="B15" s="40" t="s">
        <v>97</v>
      </c>
      <c r="C15" s="18">
        <v>200</v>
      </c>
      <c r="D15" s="18">
        <v>250</v>
      </c>
      <c r="E15" s="18">
        <v>4.4000000000000004</v>
      </c>
      <c r="F15" s="18">
        <v>5.5</v>
      </c>
      <c r="G15" s="18">
        <v>2.2000000000000002</v>
      </c>
      <c r="H15" s="18">
        <v>2.75</v>
      </c>
      <c r="I15" s="18">
        <v>10.199999999999999</v>
      </c>
      <c r="J15" s="18">
        <v>10.25</v>
      </c>
      <c r="K15" s="18">
        <v>114.28</v>
      </c>
      <c r="L15" s="18">
        <v>167.85</v>
      </c>
    </row>
    <row r="16" spans="1:14" ht="22.5" x14ac:dyDescent="0.2">
      <c r="A16" s="2"/>
      <c r="B16" s="16" t="s">
        <v>59</v>
      </c>
      <c r="C16" s="2">
        <v>45</v>
      </c>
      <c r="D16" s="2">
        <v>45</v>
      </c>
      <c r="E16" s="2">
        <v>4.2699999999999996</v>
      </c>
      <c r="F16" s="2">
        <v>4.2699999999999996</v>
      </c>
      <c r="G16" s="2">
        <v>0.41</v>
      </c>
      <c r="H16" s="2">
        <v>0.41</v>
      </c>
      <c r="I16" s="2">
        <v>26.85</v>
      </c>
      <c r="J16" s="2">
        <v>26.85</v>
      </c>
      <c r="K16" s="2">
        <v>90.82</v>
      </c>
      <c r="L16" s="2">
        <v>90.82</v>
      </c>
    </row>
    <row r="17" spans="1:14" ht="44.25" x14ac:dyDescent="0.2">
      <c r="A17" s="2">
        <v>6.37</v>
      </c>
      <c r="B17" s="15" t="s">
        <v>98</v>
      </c>
      <c r="C17" s="3" t="s">
        <v>40</v>
      </c>
      <c r="D17" s="3" t="s">
        <v>34</v>
      </c>
      <c r="E17" s="2">
        <v>22.81</v>
      </c>
      <c r="F17" s="2">
        <v>25.66</v>
      </c>
      <c r="G17" s="2">
        <v>25.45</v>
      </c>
      <c r="H17" s="2">
        <v>28.66</v>
      </c>
      <c r="I17" s="2">
        <v>37.92</v>
      </c>
      <c r="J17" s="2">
        <v>55.48</v>
      </c>
      <c r="K17" s="2">
        <v>369.81</v>
      </c>
      <c r="L17" s="2">
        <v>458.06</v>
      </c>
    </row>
    <row r="18" spans="1:14" ht="22.5" x14ac:dyDescent="0.2">
      <c r="A18" s="2"/>
      <c r="B18" s="16" t="s">
        <v>56</v>
      </c>
      <c r="C18" s="3">
        <v>36</v>
      </c>
      <c r="D18" s="3">
        <v>36</v>
      </c>
      <c r="E18" s="2">
        <v>3.06</v>
      </c>
      <c r="F18" s="2">
        <v>3.06</v>
      </c>
      <c r="G18" s="2">
        <v>1.19</v>
      </c>
      <c r="H18" s="2">
        <v>1.19</v>
      </c>
      <c r="I18" s="2">
        <v>25.3</v>
      </c>
      <c r="J18" s="2">
        <v>25.3</v>
      </c>
      <c r="K18" s="2">
        <v>93.24</v>
      </c>
      <c r="L18" s="2">
        <v>93.24</v>
      </c>
    </row>
    <row r="19" spans="1:14" ht="67.5" x14ac:dyDescent="0.2">
      <c r="A19" s="2">
        <v>72</v>
      </c>
      <c r="B19" s="15" t="s">
        <v>99</v>
      </c>
      <c r="C19" s="9">
        <v>100</v>
      </c>
      <c r="D19" s="9">
        <v>100</v>
      </c>
      <c r="E19" s="9">
        <v>1.7</v>
      </c>
      <c r="F19" s="9">
        <v>1.7</v>
      </c>
      <c r="G19" s="9">
        <v>10.3</v>
      </c>
      <c r="H19" s="9">
        <v>10.3</v>
      </c>
      <c r="I19" s="9">
        <v>18.2</v>
      </c>
      <c r="J19" s="9">
        <v>18.2</v>
      </c>
      <c r="K19" s="9">
        <v>130.1</v>
      </c>
      <c r="L19" s="9">
        <v>130.1</v>
      </c>
    </row>
    <row r="20" spans="1:14" ht="22.5" x14ac:dyDescent="0.2">
      <c r="A20" s="2">
        <v>8</v>
      </c>
      <c r="B20" s="16" t="s">
        <v>121</v>
      </c>
      <c r="C20" s="2">
        <v>200</v>
      </c>
      <c r="D20" s="2">
        <v>200</v>
      </c>
      <c r="E20" s="2">
        <v>0.78</v>
      </c>
      <c r="F20" s="2">
        <v>0.78</v>
      </c>
      <c r="G20" s="2">
        <v>4.5999999999999999E-2</v>
      </c>
      <c r="H20" s="2">
        <v>4.5999999999999999E-2</v>
      </c>
      <c r="I20" s="2">
        <v>27.63</v>
      </c>
      <c r="J20" s="2">
        <v>27.63</v>
      </c>
      <c r="K20" s="2">
        <v>114.8</v>
      </c>
      <c r="L20" s="2">
        <v>114.8</v>
      </c>
    </row>
    <row r="21" spans="1:14" s="1" customFormat="1" x14ac:dyDescent="0.2">
      <c r="A21" s="8"/>
      <c r="B21" s="11" t="s">
        <v>9</v>
      </c>
      <c r="C21" s="5">
        <f>C15+C16+C18+C19+C20+250</f>
        <v>831</v>
      </c>
      <c r="D21" s="5">
        <f>D15+D16+D18+D19+D20+300</f>
        <v>931</v>
      </c>
      <c r="E21" s="5">
        <f t="shared" ref="E21:L21" si="1">SUM(E15:E20)</f>
        <v>37.020000000000003</v>
      </c>
      <c r="F21" s="5">
        <f t="shared" si="1"/>
        <v>40.970000000000006</v>
      </c>
      <c r="G21" s="5">
        <f t="shared" si="1"/>
        <v>39.595999999999997</v>
      </c>
      <c r="H21" s="5">
        <f t="shared" si="1"/>
        <v>43.356000000000002</v>
      </c>
      <c r="I21" s="5">
        <f t="shared" si="1"/>
        <v>146.1</v>
      </c>
      <c r="J21" s="5">
        <f t="shared" si="1"/>
        <v>163.70999999999998</v>
      </c>
      <c r="K21" s="5">
        <f t="shared" si="1"/>
        <v>913.05</v>
      </c>
      <c r="L21" s="5">
        <f t="shared" si="1"/>
        <v>1054.8700000000001</v>
      </c>
      <c r="M21" s="35">
        <f>K21/2585*100</f>
        <v>35.321083172146999</v>
      </c>
      <c r="N21" s="35">
        <f>L21/2992*100</f>
        <v>35.25635026737968</v>
      </c>
    </row>
    <row r="22" spans="1:14" ht="18" customHeight="1" x14ac:dyDescent="0.2">
      <c r="A22" s="2"/>
      <c r="B22" s="12" t="s">
        <v>11</v>
      </c>
      <c r="C22" s="4"/>
      <c r="D22" s="4"/>
      <c r="E22" s="4">
        <f t="shared" ref="E22:L22" si="2">E13+E21</f>
        <v>61.370000000000005</v>
      </c>
      <c r="F22" s="4">
        <f t="shared" si="2"/>
        <v>67.180000000000007</v>
      </c>
      <c r="G22" s="4">
        <f t="shared" si="2"/>
        <v>70.596000000000004</v>
      </c>
      <c r="H22" s="4">
        <f t="shared" si="2"/>
        <v>75.906000000000006</v>
      </c>
      <c r="I22" s="4">
        <f t="shared" si="2"/>
        <v>276.15999999999997</v>
      </c>
      <c r="J22" s="4">
        <f t="shared" si="2"/>
        <v>299.90999999999997</v>
      </c>
      <c r="K22" s="4">
        <f t="shared" si="2"/>
        <v>1565.73</v>
      </c>
      <c r="L22" s="4">
        <f t="shared" si="2"/>
        <v>1805.6600000000003</v>
      </c>
    </row>
    <row r="23" spans="1:14" x14ac:dyDescent="0.2">
      <c r="A23" s="2"/>
    </row>
  </sheetData>
  <mergeCells count="10">
    <mergeCell ref="B14:L14"/>
    <mergeCell ref="K3:L4"/>
    <mergeCell ref="A3:A5"/>
    <mergeCell ref="C1:F1"/>
    <mergeCell ref="B3:B5"/>
    <mergeCell ref="C3:D4"/>
    <mergeCell ref="E3:J3"/>
    <mergeCell ref="E4:F4"/>
    <mergeCell ref="G4:H4"/>
    <mergeCell ref="I4:J4"/>
  </mergeCells>
  <phoneticPr fontId="2" type="noConversion"/>
  <pageMargins left="0.7" right="0.7" top="0.75" bottom="0.75" header="0.3" footer="0.3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opLeftCell="A10" workbookViewId="0">
      <pane xSplit="1" topLeftCell="B1" activePane="topRight" state="frozen"/>
      <selection activeCell="A6" sqref="A6"/>
      <selection pane="topRight" activeCell="K19" sqref="K19"/>
    </sheetView>
  </sheetViews>
  <sheetFormatPr defaultRowHeight="12.75" x14ac:dyDescent="0.2"/>
  <cols>
    <col min="1" max="1" width="5.7109375" customWidth="1"/>
    <col min="2" max="2" width="30.28515625" customWidth="1"/>
    <col min="3" max="3" width="7.5703125" customWidth="1"/>
    <col min="4" max="4" width="9.28515625" customWidth="1"/>
    <col min="5" max="5" width="8" customWidth="1"/>
    <col min="6" max="6" width="8.5703125" customWidth="1"/>
    <col min="7" max="7" width="7.7109375" customWidth="1"/>
    <col min="8" max="8" width="8" customWidth="1"/>
    <col min="9" max="9" width="7.7109375" customWidth="1"/>
    <col min="10" max="10" width="8.28515625" customWidth="1"/>
    <col min="11" max="11" width="8" customWidth="1"/>
    <col min="12" max="12" width="8.5703125" customWidth="1"/>
    <col min="13" max="14" width="9.140625" style="33"/>
  </cols>
  <sheetData>
    <row r="1" spans="1:26" x14ac:dyDescent="0.2">
      <c r="C1" s="51" t="s">
        <v>30</v>
      </c>
      <c r="D1" s="51"/>
      <c r="E1" s="51"/>
      <c r="F1" s="51"/>
    </row>
    <row r="3" spans="1:26" ht="20.25" customHeight="1" x14ac:dyDescent="0.2">
      <c r="A3" s="46" t="s">
        <v>12</v>
      </c>
      <c r="B3" s="47" t="s">
        <v>0</v>
      </c>
      <c r="C3" s="46" t="s">
        <v>1</v>
      </c>
      <c r="D3" s="46"/>
      <c r="E3" s="48" t="s">
        <v>2</v>
      </c>
      <c r="F3" s="48"/>
      <c r="G3" s="48"/>
      <c r="H3" s="48"/>
      <c r="I3" s="48"/>
      <c r="J3" s="48"/>
      <c r="K3" s="50" t="s">
        <v>6</v>
      </c>
      <c r="L3" s="50"/>
    </row>
    <row r="4" spans="1:26" ht="31.5" customHeight="1" x14ac:dyDescent="0.2">
      <c r="A4" s="46"/>
      <c r="B4" s="47"/>
      <c r="C4" s="46"/>
      <c r="D4" s="46"/>
      <c r="E4" s="49" t="s">
        <v>3</v>
      </c>
      <c r="F4" s="49"/>
      <c r="G4" s="49" t="s">
        <v>4</v>
      </c>
      <c r="H4" s="49"/>
      <c r="I4" s="49" t="s">
        <v>5</v>
      </c>
      <c r="J4" s="49"/>
      <c r="K4" s="50"/>
      <c r="L4" s="50"/>
    </row>
    <row r="5" spans="1:26" ht="31.5" customHeight="1" x14ac:dyDescent="0.2">
      <c r="A5" s="46"/>
      <c r="B5" s="47"/>
      <c r="C5" s="2" t="s">
        <v>13</v>
      </c>
      <c r="D5" s="3" t="s">
        <v>33</v>
      </c>
      <c r="E5" s="2" t="s">
        <v>13</v>
      </c>
      <c r="F5" s="3" t="s">
        <v>33</v>
      </c>
      <c r="G5" s="2" t="s">
        <v>13</v>
      </c>
      <c r="H5" s="3" t="s">
        <v>33</v>
      </c>
      <c r="I5" s="2" t="s">
        <v>13</v>
      </c>
      <c r="J5" s="3" t="s">
        <v>33</v>
      </c>
      <c r="K5" s="2" t="s">
        <v>13</v>
      </c>
      <c r="L5" s="3" t="s">
        <v>33</v>
      </c>
    </row>
    <row r="6" spans="1:26" x14ac:dyDescent="0.2">
      <c r="A6" s="3"/>
      <c r="B6" s="10" t="s">
        <v>8</v>
      </c>
      <c r="C6" s="7"/>
      <c r="D6" s="7"/>
      <c r="E6" s="7"/>
      <c r="F6" s="7"/>
      <c r="G6" s="7"/>
      <c r="H6" s="7"/>
      <c r="I6" s="7"/>
      <c r="J6" s="7"/>
      <c r="K6" s="7"/>
      <c r="L6" s="7"/>
    </row>
    <row r="7" spans="1:26" ht="44.25" x14ac:dyDescent="0.2">
      <c r="A7" s="3">
        <v>57</v>
      </c>
      <c r="B7" s="15" t="s">
        <v>107</v>
      </c>
      <c r="C7" s="2">
        <v>200</v>
      </c>
      <c r="D7" s="2">
        <v>250</v>
      </c>
      <c r="E7" s="2">
        <v>4.38</v>
      </c>
      <c r="F7" s="2">
        <v>5.47</v>
      </c>
      <c r="G7" s="2">
        <v>3.8</v>
      </c>
      <c r="H7" s="2">
        <v>4.75</v>
      </c>
      <c r="I7" s="2">
        <v>14.36</v>
      </c>
      <c r="J7" s="2">
        <v>17.95</v>
      </c>
      <c r="K7" s="2">
        <v>279.83</v>
      </c>
      <c r="L7" s="2">
        <v>384.33</v>
      </c>
    </row>
    <row r="8" spans="1:26" ht="22.5" x14ac:dyDescent="0.2">
      <c r="A8" s="3">
        <v>2</v>
      </c>
      <c r="B8" s="15" t="s">
        <v>16</v>
      </c>
      <c r="C8" s="2">
        <v>60</v>
      </c>
      <c r="D8" s="2">
        <v>60</v>
      </c>
      <c r="E8" s="2">
        <v>4.9800000000000004</v>
      </c>
      <c r="F8" s="2">
        <v>4.9800000000000004</v>
      </c>
      <c r="G8" s="2">
        <v>0.48</v>
      </c>
      <c r="H8" s="2">
        <v>0.48</v>
      </c>
      <c r="I8" s="2">
        <v>31.32</v>
      </c>
      <c r="J8" s="2">
        <v>31.32</v>
      </c>
      <c r="K8" s="2">
        <v>106</v>
      </c>
      <c r="L8" s="2">
        <v>106</v>
      </c>
    </row>
    <row r="9" spans="1:26" x14ac:dyDescent="0.2">
      <c r="A9" s="3">
        <v>25</v>
      </c>
      <c r="B9" s="15" t="s">
        <v>39</v>
      </c>
      <c r="C9" s="2">
        <v>25</v>
      </c>
      <c r="D9" s="2">
        <v>25</v>
      </c>
      <c r="E9" s="2">
        <v>5.8</v>
      </c>
      <c r="F9" s="2">
        <v>5.8</v>
      </c>
      <c r="G9" s="2">
        <v>7.37</v>
      </c>
      <c r="H9" s="2">
        <v>7.37</v>
      </c>
      <c r="I9" s="2"/>
      <c r="J9" s="2"/>
      <c r="K9" s="2">
        <v>70</v>
      </c>
      <c r="L9" s="2">
        <v>70</v>
      </c>
    </row>
    <row r="10" spans="1:26" ht="22.5" x14ac:dyDescent="0.2">
      <c r="A10" s="3">
        <v>12.81</v>
      </c>
      <c r="B10" s="15" t="s">
        <v>106</v>
      </c>
      <c r="C10" s="2">
        <v>200</v>
      </c>
      <c r="D10" s="2">
        <v>200</v>
      </c>
      <c r="E10" s="2">
        <v>0.13</v>
      </c>
      <c r="F10" s="2">
        <v>0.13</v>
      </c>
      <c r="G10" s="2">
        <v>7.0000000000000007E-2</v>
      </c>
      <c r="H10" s="2">
        <v>7.0000000000000007E-2</v>
      </c>
      <c r="I10" s="2">
        <v>13.65</v>
      </c>
      <c r="J10" s="2">
        <v>13.65</v>
      </c>
      <c r="K10" s="2">
        <v>56</v>
      </c>
      <c r="L10" s="2">
        <v>56</v>
      </c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 x14ac:dyDescent="0.2">
      <c r="A11" s="3"/>
      <c r="B11" s="16" t="s">
        <v>66</v>
      </c>
      <c r="C11" s="3">
        <v>100</v>
      </c>
      <c r="D11" s="3">
        <v>100</v>
      </c>
      <c r="E11" s="2">
        <v>0.9</v>
      </c>
      <c r="F11" s="2">
        <v>0.9</v>
      </c>
      <c r="G11" s="2">
        <v>0.2</v>
      </c>
      <c r="H11" s="2">
        <v>0.2</v>
      </c>
      <c r="I11" s="2">
        <v>8.1</v>
      </c>
      <c r="J11" s="2">
        <v>8.1</v>
      </c>
      <c r="K11" s="2">
        <v>43</v>
      </c>
      <c r="L11" s="2">
        <v>43</v>
      </c>
    </row>
    <row r="12" spans="1:26" ht="22.5" x14ac:dyDescent="0.2">
      <c r="A12" s="3"/>
      <c r="B12" s="15" t="s">
        <v>60</v>
      </c>
      <c r="C12" s="2">
        <v>200</v>
      </c>
      <c r="D12" s="2">
        <v>200</v>
      </c>
      <c r="E12" s="2">
        <v>0.2</v>
      </c>
      <c r="F12" s="2">
        <v>0.2</v>
      </c>
      <c r="G12" s="2">
        <v>0.26</v>
      </c>
      <c r="H12" s="2">
        <v>0.26</v>
      </c>
      <c r="I12" s="2">
        <v>32.200000000000003</v>
      </c>
      <c r="J12" s="2">
        <v>32.200000000000003</v>
      </c>
      <c r="K12" s="2">
        <v>92</v>
      </c>
      <c r="L12" s="2">
        <v>92</v>
      </c>
    </row>
    <row r="13" spans="1:26" s="1" customFormat="1" x14ac:dyDescent="0.2">
      <c r="A13" s="8"/>
      <c r="B13" s="11" t="s">
        <v>7</v>
      </c>
      <c r="C13" s="5">
        <f t="shared" ref="C13:L13" si="0">SUM(C7:C12)</f>
        <v>785</v>
      </c>
      <c r="D13" s="5">
        <f t="shared" si="0"/>
        <v>835</v>
      </c>
      <c r="E13" s="5">
        <f t="shared" si="0"/>
        <v>16.39</v>
      </c>
      <c r="F13" s="5">
        <f t="shared" si="0"/>
        <v>17.479999999999997</v>
      </c>
      <c r="G13" s="5">
        <f t="shared" si="0"/>
        <v>12.179999999999998</v>
      </c>
      <c r="H13" s="5">
        <f t="shared" si="0"/>
        <v>13.13</v>
      </c>
      <c r="I13" s="5">
        <f t="shared" si="0"/>
        <v>99.63</v>
      </c>
      <c r="J13" s="5">
        <f t="shared" si="0"/>
        <v>103.22</v>
      </c>
      <c r="K13" s="5">
        <f t="shared" si="0"/>
        <v>646.82999999999993</v>
      </c>
      <c r="L13" s="5">
        <f t="shared" si="0"/>
        <v>751.32999999999993</v>
      </c>
      <c r="M13" s="35">
        <f>K13/2585*100</f>
        <v>25.022437137330751</v>
      </c>
      <c r="N13" s="35">
        <f>L13/2992*100</f>
        <v>25.111296791443849</v>
      </c>
    </row>
    <row r="14" spans="1:26" x14ac:dyDescent="0.2">
      <c r="A14" s="2"/>
      <c r="B14" s="45" t="s">
        <v>14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26" ht="76.5" customHeight="1" x14ac:dyDescent="0.2">
      <c r="A15" s="3" t="s">
        <v>52</v>
      </c>
      <c r="B15" s="15" t="s">
        <v>100</v>
      </c>
      <c r="C15" s="2">
        <v>200</v>
      </c>
      <c r="D15" s="2">
        <v>250</v>
      </c>
      <c r="E15" s="2">
        <v>13.62</v>
      </c>
      <c r="F15" s="2">
        <v>17.02</v>
      </c>
      <c r="G15" s="2">
        <v>5.0199999999999996</v>
      </c>
      <c r="H15" s="2">
        <v>6.28</v>
      </c>
      <c r="I15" s="2">
        <v>4.8499999999999996</v>
      </c>
      <c r="J15" s="2">
        <v>6.06</v>
      </c>
      <c r="K15" s="2">
        <v>48.08</v>
      </c>
      <c r="L15" s="2">
        <v>60.1</v>
      </c>
    </row>
    <row r="16" spans="1:26" ht="22.5" x14ac:dyDescent="0.2">
      <c r="A16" s="2"/>
      <c r="B16" s="16" t="s">
        <v>59</v>
      </c>
      <c r="C16" s="2">
        <v>45</v>
      </c>
      <c r="D16" s="2">
        <v>45</v>
      </c>
      <c r="E16" s="2">
        <v>4.2699999999999996</v>
      </c>
      <c r="F16" s="2">
        <v>4.2699999999999996</v>
      </c>
      <c r="G16" s="2">
        <v>0.41</v>
      </c>
      <c r="H16" s="2">
        <v>0.41</v>
      </c>
      <c r="I16" s="2">
        <v>26.85</v>
      </c>
      <c r="J16" s="2">
        <v>26.85</v>
      </c>
      <c r="K16" s="2">
        <v>90.82</v>
      </c>
      <c r="L16" s="2">
        <v>90.82</v>
      </c>
    </row>
    <row r="17" spans="1:14" ht="55.5" x14ac:dyDescent="0.2">
      <c r="A17" s="2">
        <v>43.44</v>
      </c>
      <c r="B17" s="15" t="s">
        <v>101</v>
      </c>
      <c r="C17" s="20" t="s">
        <v>40</v>
      </c>
      <c r="D17" s="20" t="s">
        <v>34</v>
      </c>
      <c r="E17" s="2">
        <v>19.66</v>
      </c>
      <c r="F17" s="2">
        <v>23.59</v>
      </c>
      <c r="G17" s="2">
        <v>27.44</v>
      </c>
      <c r="H17" s="2">
        <v>32.93</v>
      </c>
      <c r="I17" s="2">
        <v>26.48</v>
      </c>
      <c r="J17" s="2">
        <v>41.77</v>
      </c>
      <c r="K17" s="2">
        <v>356.86</v>
      </c>
      <c r="L17" s="2">
        <v>487.92</v>
      </c>
    </row>
    <row r="18" spans="1:14" ht="22.5" x14ac:dyDescent="0.2">
      <c r="A18" s="2"/>
      <c r="B18" s="16" t="s">
        <v>56</v>
      </c>
      <c r="C18" s="3">
        <v>36</v>
      </c>
      <c r="D18" s="3">
        <v>36</v>
      </c>
      <c r="E18" s="2">
        <v>3.06</v>
      </c>
      <c r="F18" s="2">
        <v>3.06</v>
      </c>
      <c r="G18" s="2">
        <v>1.19</v>
      </c>
      <c r="H18" s="2">
        <v>1.19</v>
      </c>
      <c r="I18" s="2">
        <v>25.3</v>
      </c>
      <c r="J18" s="2">
        <v>25.3</v>
      </c>
      <c r="K18" s="2">
        <v>93.24</v>
      </c>
      <c r="L18" s="2">
        <v>93.24</v>
      </c>
    </row>
    <row r="19" spans="1:14" ht="33" x14ac:dyDescent="0.2">
      <c r="A19" s="29">
        <v>30</v>
      </c>
      <c r="B19" s="30" t="s">
        <v>102</v>
      </c>
      <c r="C19" s="28">
        <v>100</v>
      </c>
      <c r="D19" s="28">
        <v>100</v>
      </c>
      <c r="E19" s="28">
        <v>2.11</v>
      </c>
      <c r="F19" s="28">
        <v>2.11</v>
      </c>
      <c r="G19" s="28">
        <v>9.02</v>
      </c>
      <c r="H19" s="28">
        <v>9.02</v>
      </c>
      <c r="I19" s="28">
        <v>12.39</v>
      </c>
      <c r="J19" s="28">
        <v>12.39</v>
      </c>
      <c r="K19" s="28">
        <v>89.2</v>
      </c>
      <c r="L19" s="28">
        <v>89.2</v>
      </c>
    </row>
    <row r="20" spans="1:14" ht="21.75" x14ac:dyDescent="0.2">
      <c r="A20" s="2">
        <v>8</v>
      </c>
      <c r="B20" s="16" t="s">
        <v>122</v>
      </c>
      <c r="C20" s="2">
        <v>200</v>
      </c>
      <c r="D20" s="2">
        <v>200</v>
      </c>
      <c r="E20" s="2">
        <v>0.35</v>
      </c>
      <c r="F20" s="2">
        <v>0.35</v>
      </c>
      <c r="G20" s="2">
        <v>0.11</v>
      </c>
      <c r="H20" s="2">
        <v>0.11</v>
      </c>
      <c r="I20" s="2">
        <v>23.61</v>
      </c>
      <c r="J20" s="2">
        <v>23.61</v>
      </c>
      <c r="K20" s="2">
        <v>98.4</v>
      </c>
      <c r="L20" s="2">
        <v>98.4</v>
      </c>
    </row>
    <row r="21" spans="1:14" ht="22.5" x14ac:dyDescent="0.2">
      <c r="A21" s="2"/>
      <c r="B21" s="19" t="s">
        <v>18</v>
      </c>
      <c r="C21" s="2">
        <v>200</v>
      </c>
      <c r="D21" s="2">
        <v>200</v>
      </c>
      <c r="E21" s="2">
        <v>10</v>
      </c>
      <c r="F21" s="2">
        <v>10</v>
      </c>
      <c r="G21" s="2">
        <v>5</v>
      </c>
      <c r="H21" s="2">
        <v>5</v>
      </c>
      <c r="I21" s="2">
        <v>7</v>
      </c>
      <c r="J21" s="2">
        <v>7</v>
      </c>
      <c r="K21" s="2">
        <v>136</v>
      </c>
      <c r="L21" s="2">
        <v>136</v>
      </c>
    </row>
    <row r="22" spans="1:14" s="1" customFormat="1" x14ac:dyDescent="0.2">
      <c r="A22" s="8"/>
      <c r="B22" s="11" t="s">
        <v>9</v>
      </c>
      <c r="C22" s="5">
        <f>C15+C16+C18+C19+C20+C21+250</f>
        <v>1031</v>
      </c>
      <c r="D22" s="5">
        <f>D15+D16+D18+D19+D20+D21+300</f>
        <v>1131</v>
      </c>
      <c r="E22" s="5">
        <f t="shared" ref="E22:L22" si="1">SUM(E15:E21)</f>
        <v>53.07</v>
      </c>
      <c r="F22" s="5">
        <f t="shared" si="1"/>
        <v>60.4</v>
      </c>
      <c r="G22" s="5">
        <f t="shared" si="1"/>
        <v>48.19</v>
      </c>
      <c r="H22" s="5">
        <f t="shared" si="1"/>
        <v>54.94</v>
      </c>
      <c r="I22" s="5">
        <f t="shared" si="1"/>
        <v>126.48</v>
      </c>
      <c r="J22" s="5">
        <f t="shared" si="1"/>
        <v>142.98000000000002</v>
      </c>
      <c r="K22" s="5">
        <f t="shared" si="1"/>
        <v>912.6</v>
      </c>
      <c r="L22" s="5">
        <f t="shared" si="1"/>
        <v>1055.68</v>
      </c>
      <c r="M22" s="35">
        <f>K22/2585*100</f>
        <v>35.303675048355899</v>
      </c>
      <c r="N22" s="35">
        <f>L22/2992*100</f>
        <v>35.283422459893046</v>
      </c>
    </row>
    <row r="23" spans="1:14" ht="18" customHeight="1" x14ac:dyDescent="0.2">
      <c r="A23" s="2"/>
      <c r="B23" s="12" t="s">
        <v>11</v>
      </c>
      <c r="C23" s="4"/>
      <c r="D23" s="4"/>
      <c r="E23" s="4">
        <f t="shared" ref="E23:L23" si="2">E13+E22</f>
        <v>69.460000000000008</v>
      </c>
      <c r="F23" s="4">
        <f t="shared" si="2"/>
        <v>77.88</v>
      </c>
      <c r="G23" s="4">
        <f t="shared" si="2"/>
        <v>60.37</v>
      </c>
      <c r="H23" s="4">
        <f t="shared" si="2"/>
        <v>68.069999999999993</v>
      </c>
      <c r="I23" s="4">
        <f t="shared" si="2"/>
        <v>226.11</v>
      </c>
      <c r="J23" s="4">
        <f t="shared" si="2"/>
        <v>246.20000000000002</v>
      </c>
      <c r="K23" s="4">
        <f t="shared" si="2"/>
        <v>1559.4299999999998</v>
      </c>
      <c r="L23" s="4">
        <f t="shared" si="2"/>
        <v>1807.01</v>
      </c>
    </row>
    <row r="24" spans="1:14" x14ac:dyDescent="0.2">
      <c r="A24" s="2"/>
    </row>
  </sheetData>
  <mergeCells count="10">
    <mergeCell ref="B14:L14"/>
    <mergeCell ref="K3:L4"/>
    <mergeCell ref="A3:A5"/>
    <mergeCell ref="C1:F1"/>
    <mergeCell ref="B3:B5"/>
    <mergeCell ref="C3:D4"/>
    <mergeCell ref="E3:J3"/>
    <mergeCell ref="E4:F4"/>
    <mergeCell ref="G4:H4"/>
    <mergeCell ref="I4:J4"/>
  </mergeCells>
  <phoneticPr fontId="2" type="noConversion"/>
  <pageMargins left="0.7" right="0.7" top="0.75" bottom="0.75" header="0.3" footer="0.3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0" workbookViewId="0">
      <pane xSplit="1" topLeftCell="B1" activePane="topRight" state="frozen"/>
      <selection activeCell="A6" sqref="A6"/>
      <selection pane="topRight" activeCell="J18" sqref="J18"/>
    </sheetView>
  </sheetViews>
  <sheetFormatPr defaultRowHeight="12.75" x14ac:dyDescent="0.2"/>
  <cols>
    <col min="1" max="1" width="5.7109375" customWidth="1"/>
    <col min="2" max="2" width="30.28515625" customWidth="1"/>
    <col min="3" max="4" width="8" customWidth="1"/>
    <col min="5" max="5" width="7.85546875" customWidth="1"/>
    <col min="6" max="6" width="8.5703125" customWidth="1"/>
    <col min="7" max="7" width="8" customWidth="1"/>
    <col min="8" max="8" width="7.5703125" customWidth="1"/>
    <col min="9" max="9" width="7.85546875" customWidth="1"/>
    <col min="10" max="10" width="7.7109375" customWidth="1"/>
    <col min="11" max="11" width="7.5703125" customWidth="1"/>
    <col min="12" max="12" width="8.7109375" customWidth="1"/>
    <col min="13" max="14" width="9.140625" style="33"/>
  </cols>
  <sheetData>
    <row r="1" spans="1:14" x14ac:dyDescent="0.2">
      <c r="C1" s="51" t="s">
        <v>31</v>
      </c>
      <c r="D1" s="51"/>
      <c r="E1" s="51"/>
      <c r="F1" s="51"/>
    </row>
    <row r="2" spans="1:14" ht="20.25" customHeight="1" x14ac:dyDescent="0.2">
      <c r="A2" s="46" t="s">
        <v>12</v>
      </c>
      <c r="B2" s="47" t="s">
        <v>0</v>
      </c>
      <c r="C2" s="46" t="s">
        <v>1</v>
      </c>
      <c r="D2" s="46"/>
      <c r="E2" s="48" t="s">
        <v>2</v>
      </c>
      <c r="F2" s="48"/>
      <c r="G2" s="48"/>
      <c r="H2" s="48"/>
      <c r="I2" s="48"/>
      <c r="J2" s="48"/>
      <c r="K2" s="50" t="s">
        <v>6</v>
      </c>
      <c r="L2" s="50"/>
    </row>
    <row r="3" spans="1:14" ht="31.5" customHeight="1" x14ac:dyDescent="0.2">
      <c r="A3" s="46"/>
      <c r="B3" s="47"/>
      <c r="C3" s="46"/>
      <c r="D3" s="46"/>
      <c r="E3" s="49" t="s">
        <v>3</v>
      </c>
      <c r="F3" s="49"/>
      <c r="G3" s="49" t="s">
        <v>4</v>
      </c>
      <c r="H3" s="49"/>
      <c r="I3" s="49" t="s">
        <v>5</v>
      </c>
      <c r="J3" s="49"/>
      <c r="K3" s="50"/>
      <c r="L3" s="50"/>
    </row>
    <row r="4" spans="1:14" ht="31.5" customHeight="1" x14ac:dyDescent="0.2">
      <c r="A4" s="46"/>
      <c r="B4" s="47"/>
      <c r="C4" s="2" t="s">
        <v>13</v>
      </c>
      <c r="D4" s="3" t="s">
        <v>33</v>
      </c>
      <c r="E4" s="2" t="s">
        <v>13</v>
      </c>
      <c r="F4" s="3" t="s">
        <v>33</v>
      </c>
      <c r="G4" s="2" t="s">
        <v>13</v>
      </c>
      <c r="H4" s="3" t="s">
        <v>33</v>
      </c>
      <c r="I4" s="2" t="s">
        <v>13</v>
      </c>
      <c r="J4" s="3" t="s">
        <v>33</v>
      </c>
      <c r="K4" s="2" t="s">
        <v>13</v>
      </c>
      <c r="L4" s="3" t="s">
        <v>33</v>
      </c>
    </row>
    <row r="5" spans="1:14" x14ac:dyDescent="0.2">
      <c r="A5" s="3"/>
      <c r="B5" s="10" t="s">
        <v>8</v>
      </c>
      <c r="C5" s="7"/>
      <c r="D5" s="7"/>
      <c r="E5" s="7"/>
      <c r="F5" s="7"/>
      <c r="G5" s="7"/>
      <c r="H5" s="7"/>
      <c r="I5" s="7"/>
      <c r="J5" s="7"/>
      <c r="K5" s="7"/>
      <c r="L5" s="7"/>
    </row>
    <row r="6" spans="1:14" ht="33" x14ac:dyDescent="0.2">
      <c r="A6" s="22">
        <v>1</v>
      </c>
      <c r="B6" s="14" t="s">
        <v>120</v>
      </c>
      <c r="C6" s="2">
        <v>200</v>
      </c>
      <c r="D6" s="2">
        <v>250</v>
      </c>
      <c r="E6" s="2">
        <v>10.199999999999999</v>
      </c>
      <c r="F6" s="2">
        <v>12.75</v>
      </c>
      <c r="G6" s="2">
        <v>10.199999999999999</v>
      </c>
      <c r="H6" s="2">
        <v>12.75</v>
      </c>
      <c r="I6" s="2">
        <v>52.2</v>
      </c>
      <c r="J6" s="2">
        <v>65.25</v>
      </c>
      <c r="K6" s="2">
        <v>221.83</v>
      </c>
      <c r="L6" s="2">
        <v>324.33</v>
      </c>
    </row>
    <row r="7" spans="1:14" ht="22.5" x14ac:dyDescent="0.2">
      <c r="A7" s="22">
        <v>2</v>
      </c>
      <c r="B7" s="15" t="s">
        <v>15</v>
      </c>
      <c r="C7" s="2">
        <v>60</v>
      </c>
      <c r="D7" s="2">
        <v>60</v>
      </c>
      <c r="E7" s="2">
        <v>4.9800000000000004</v>
      </c>
      <c r="F7" s="2">
        <v>4.9800000000000004</v>
      </c>
      <c r="G7" s="2">
        <v>0.48</v>
      </c>
      <c r="H7" s="2">
        <v>0.48</v>
      </c>
      <c r="I7" s="2">
        <v>31.32</v>
      </c>
      <c r="J7" s="2">
        <v>31.32</v>
      </c>
      <c r="K7" s="2">
        <v>106</v>
      </c>
      <c r="L7" s="2">
        <v>106</v>
      </c>
    </row>
    <row r="8" spans="1:14" ht="21.75" x14ac:dyDescent="0.2">
      <c r="A8" s="22">
        <v>2</v>
      </c>
      <c r="B8" s="15" t="s">
        <v>37</v>
      </c>
      <c r="C8" s="2">
        <v>15</v>
      </c>
      <c r="D8" s="2">
        <v>15</v>
      </c>
      <c r="E8" s="2">
        <v>0.12</v>
      </c>
      <c r="F8" s="2">
        <v>0.12</v>
      </c>
      <c r="G8" s="2">
        <v>10.87</v>
      </c>
      <c r="H8" s="2">
        <v>10.87</v>
      </c>
      <c r="I8" s="2">
        <v>0.2</v>
      </c>
      <c r="J8" s="2">
        <v>0.2</v>
      </c>
      <c r="K8" s="2">
        <v>76.069999999999993</v>
      </c>
      <c r="L8" s="2">
        <v>76.069999999999993</v>
      </c>
    </row>
    <row r="9" spans="1:14" ht="33.75" x14ac:dyDescent="0.2">
      <c r="A9" s="22">
        <v>3</v>
      </c>
      <c r="B9" s="15" t="s">
        <v>109</v>
      </c>
      <c r="C9" s="2">
        <v>200</v>
      </c>
      <c r="D9" s="2">
        <v>200</v>
      </c>
      <c r="E9" s="2">
        <v>4.08</v>
      </c>
      <c r="F9" s="2">
        <v>4.08</v>
      </c>
      <c r="G9" s="2">
        <v>3.54</v>
      </c>
      <c r="H9" s="2">
        <v>3.54</v>
      </c>
      <c r="I9" s="2">
        <v>27.58</v>
      </c>
      <c r="J9" s="2">
        <v>27.58</v>
      </c>
      <c r="K9" s="2">
        <v>88.6</v>
      </c>
      <c r="L9" s="2">
        <v>88.6</v>
      </c>
    </row>
    <row r="10" spans="1:14" ht="22.5" x14ac:dyDescent="0.2">
      <c r="A10" s="22"/>
      <c r="B10" s="15" t="s">
        <v>72</v>
      </c>
      <c r="C10" s="2">
        <v>200</v>
      </c>
      <c r="D10" s="2">
        <v>200</v>
      </c>
      <c r="E10" s="2">
        <v>0.34</v>
      </c>
      <c r="F10" s="2">
        <v>0.34</v>
      </c>
      <c r="G10" s="2">
        <v>0.9</v>
      </c>
      <c r="H10" s="2">
        <v>0.9</v>
      </c>
      <c r="I10" s="2">
        <v>37.06</v>
      </c>
      <c r="J10" s="2">
        <v>37.06</v>
      </c>
      <c r="K10" s="2">
        <v>112</v>
      </c>
      <c r="L10" s="2">
        <v>112</v>
      </c>
    </row>
    <row r="11" spans="1:14" x14ac:dyDescent="0.2">
      <c r="A11" s="3"/>
      <c r="B11" s="23" t="s">
        <v>53</v>
      </c>
      <c r="C11" s="24">
        <v>100</v>
      </c>
      <c r="D11" s="24">
        <v>100</v>
      </c>
      <c r="E11" s="24">
        <v>0.4</v>
      </c>
      <c r="F11" s="24">
        <v>0.4</v>
      </c>
      <c r="G11" s="24">
        <v>0.4</v>
      </c>
      <c r="H11" s="24">
        <v>0.4</v>
      </c>
      <c r="I11" s="24">
        <v>9.8000000000000007</v>
      </c>
      <c r="J11" s="24">
        <v>9.8000000000000007</v>
      </c>
      <c r="K11" s="24">
        <v>47</v>
      </c>
      <c r="L11" s="24">
        <v>47</v>
      </c>
    </row>
    <row r="12" spans="1:14" s="1" customFormat="1" x14ac:dyDescent="0.2">
      <c r="A12" s="8"/>
      <c r="B12" s="11" t="s">
        <v>7</v>
      </c>
      <c r="C12" s="5">
        <f t="shared" ref="C12:L12" si="0">SUM(C6:C11)</f>
        <v>775</v>
      </c>
      <c r="D12" s="5">
        <f t="shared" si="0"/>
        <v>825</v>
      </c>
      <c r="E12" s="5">
        <f t="shared" si="0"/>
        <v>20.119999999999997</v>
      </c>
      <c r="F12" s="5">
        <f t="shared" si="0"/>
        <v>22.669999999999998</v>
      </c>
      <c r="G12" s="5">
        <f t="shared" si="0"/>
        <v>26.389999999999993</v>
      </c>
      <c r="H12" s="5">
        <f t="shared" si="0"/>
        <v>28.939999999999998</v>
      </c>
      <c r="I12" s="5">
        <f t="shared" si="0"/>
        <v>158.16000000000003</v>
      </c>
      <c r="J12" s="5">
        <f t="shared" si="0"/>
        <v>171.21</v>
      </c>
      <c r="K12" s="5">
        <f t="shared" si="0"/>
        <v>651.5</v>
      </c>
      <c r="L12" s="5">
        <f t="shared" si="0"/>
        <v>754</v>
      </c>
      <c r="M12" s="35">
        <f>K12/2585*100</f>
        <v>25.20309477756286</v>
      </c>
      <c r="N12" s="35">
        <f>L12/2992*100</f>
        <v>25.200534759358291</v>
      </c>
    </row>
    <row r="13" spans="1:14" x14ac:dyDescent="0.2">
      <c r="A13" s="2"/>
      <c r="B13" s="45" t="s">
        <v>14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</row>
    <row r="14" spans="1:14" ht="111.75" x14ac:dyDescent="0.2">
      <c r="A14" s="2">
        <v>4.5</v>
      </c>
      <c r="B14" s="15" t="s">
        <v>88</v>
      </c>
      <c r="C14" s="2">
        <v>200</v>
      </c>
      <c r="D14" s="2">
        <v>250</v>
      </c>
      <c r="E14" s="2">
        <v>3.33</v>
      </c>
      <c r="F14" s="2">
        <v>4.16</v>
      </c>
      <c r="G14" s="2">
        <v>1.74</v>
      </c>
      <c r="H14" s="2">
        <v>2.1800000000000002</v>
      </c>
      <c r="I14" s="2">
        <v>4.95</v>
      </c>
      <c r="J14" s="2">
        <v>6.19</v>
      </c>
      <c r="K14" s="2">
        <v>55.61</v>
      </c>
      <c r="L14" s="2">
        <v>69.510000000000005</v>
      </c>
    </row>
    <row r="15" spans="1:14" ht="22.5" x14ac:dyDescent="0.2">
      <c r="A15" s="2"/>
      <c r="B15" s="16" t="s">
        <v>59</v>
      </c>
      <c r="C15" s="2">
        <v>45</v>
      </c>
      <c r="D15" s="2">
        <v>45</v>
      </c>
      <c r="E15" s="2">
        <v>4.2699999999999996</v>
      </c>
      <c r="F15" s="2">
        <v>4.2699999999999996</v>
      </c>
      <c r="G15" s="2">
        <v>0.41</v>
      </c>
      <c r="H15" s="2">
        <v>0.41</v>
      </c>
      <c r="I15" s="2">
        <v>26.85</v>
      </c>
      <c r="J15" s="2">
        <v>26.85</v>
      </c>
      <c r="K15" s="2">
        <v>90.82</v>
      </c>
      <c r="L15" s="2">
        <v>90.82</v>
      </c>
    </row>
    <row r="16" spans="1:14" ht="44.25" x14ac:dyDescent="0.2">
      <c r="A16" s="2">
        <v>55.32</v>
      </c>
      <c r="B16" s="40" t="s">
        <v>103</v>
      </c>
      <c r="C16" s="21" t="s">
        <v>40</v>
      </c>
      <c r="D16" s="21" t="s">
        <v>34</v>
      </c>
      <c r="E16" s="2">
        <v>22.81</v>
      </c>
      <c r="F16" s="2">
        <v>27.36</v>
      </c>
      <c r="G16" s="2">
        <v>8.09</v>
      </c>
      <c r="H16" s="2">
        <v>9.6999999999999993</v>
      </c>
      <c r="I16" s="2">
        <v>32.74</v>
      </c>
      <c r="J16" s="2">
        <v>49.28</v>
      </c>
      <c r="K16" s="2">
        <v>540.25</v>
      </c>
      <c r="L16" s="2">
        <v>664.58</v>
      </c>
    </row>
    <row r="17" spans="1:14" ht="22.5" x14ac:dyDescent="0.2">
      <c r="A17" s="2"/>
      <c r="B17" s="16" t="s">
        <v>56</v>
      </c>
      <c r="C17" s="3">
        <v>36</v>
      </c>
      <c r="D17" s="3">
        <v>36</v>
      </c>
      <c r="E17" s="2">
        <v>3.06</v>
      </c>
      <c r="F17" s="2">
        <v>3.06</v>
      </c>
      <c r="G17" s="2">
        <v>1.19</v>
      </c>
      <c r="H17" s="2">
        <v>1.19</v>
      </c>
      <c r="I17" s="2">
        <v>25.3</v>
      </c>
      <c r="J17" s="2">
        <v>25.3</v>
      </c>
      <c r="K17" s="2">
        <v>93.24</v>
      </c>
      <c r="L17" s="2">
        <v>93.24</v>
      </c>
    </row>
    <row r="18" spans="1:14" ht="44.25" x14ac:dyDescent="0.2">
      <c r="A18" s="2">
        <v>49</v>
      </c>
      <c r="B18" s="30" t="s">
        <v>84</v>
      </c>
      <c r="C18" s="28">
        <v>100</v>
      </c>
      <c r="D18" s="28">
        <v>100</v>
      </c>
      <c r="E18" s="28">
        <v>1.31</v>
      </c>
      <c r="F18" s="28">
        <v>1.31</v>
      </c>
      <c r="G18" s="28">
        <v>3.25</v>
      </c>
      <c r="H18" s="28">
        <v>3.25</v>
      </c>
      <c r="I18" s="28">
        <v>1.35</v>
      </c>
      <c r="J18" s="28">
        <v>1.35</v>
      </c>
      <c r="K18" s="28">
        <v>60.4</v>
      </c>
      <c r="L18" s="28">
        <v>60.4</v>
      </c>
    </row>
    <row r="19" spans="1:14" ht="21.75" x14ac:dyDescent="0.2">
      <c r="A19" s="2">
        <v>8</v>
      </c>
      <c r="B19" s="16" t="s">
        <v>105</v>
      </c>
      <c r="C19" s="2">
        <v>200</v>
      </c>
      <c r="D19" s="2">
        <v>200</v>
      </c>
      <c r="E19" s="2">
        <v>0.8</v>
      </c>
      <c r="F19" s="2">
        <v>0.8</v>
      </c>
      <c r="G19" s="2">
        <v>0.4</v>
      </c>
      <c r="H19" s="2">
        <v>0.4</v>
      </c>
      <c r="I19" s="2">
        <v>21.8</v>
      </c>
      <c r="J19" s="2">
        <v>21.8</v>
      </c>
      <c r="K19" s="2">
        <v>70.2</v>
      </c>
      <c r="L19" s="2">
        <v>70.2</v>
      </c>
    </row>
    <row r="20" spans="1:14" s="1" customFormat="1" x14ac:dyDescent="0.2">
      <c r="A20" s="8"/>
      <c r="B20" s="11" t="s">
        <v>9</v>
      </c>
      <c r="C20" s="5">
        <f>C14+C15+C17+C18+C19+250</f>
        <v>831</v>
      </c>
      <c r="D20" s="5">
        <f>D14+D15+D17+D18+D19+300</f>
        <v>931</v>
      </c>
      <c r="E20" s="5">
        <f t="shared" ref="E20:J20" si="1">SUM(E14:E19)</f>
        <v>35.58</v>
      </c>
      <c r="F20" s="5">
        <f t="shared" si="1"/>
        <v>40.96</v>
      </c>
      <c r="G20" s="5">
        <f t="shared" si="1"/>
        <v>15.08</v>
      </c>
      <c r="H20" s="5">
        <f t="shared" si="1"/>
        <v>17.129999999999995</v>
      </c>
      <c r="I20" s="5">
        <f t="shared" si="1"/>
        <v>112.99</v>
      </c>
      <c r="J20" s="5">
        <f t="shared" si="1"/>
        <v>130.76999999999998</v>
      </c>
      <c r="K20" s="5">
        <f>SUM(K14:K19)</f>
        <v>910.5200000000001</v>
      </c>
      <c r="L20" s="5">
        <f>SUM(L14:L19)</f>
        <v>1048.75</v>
      </c>
      <c r="M20" s="35">
        <f>K20/2585*100</f>
        <v>35.223210831721474</v>
      </c>
      <c r="N20" s="35">
        <f>L20/2992*100</f>
        <v>35.051804812834227</v>
      </c>
    </row>
    <row r="21" spans="1:14" ht="18" customHeight="1" x14ac:dyDescent="0.2">
      <c r="A21" s="2"/>
      <c r="B21" s="12" t="s">
        <v>11</v>
      </c>
      <c r="C21" s="4"/>
      <c r="D21" s="4"/>
      <c r="E21" s="4">
        <f t="shared" ref="E21:L21" si="2">E12+E20</f>
        <v>55.699999999999996</v>
      </c>
      <c r="F21" s="4">
        <f t="shared" si="2"/>
        <v>63.629999999999995</v>
      </c>
      <c r="G21" s="4">
        <f t="shared" si="2"/>
        <v>41.469999999999992</v>
      </c>
      <c r="H21" s="4">
        <f t="shared" si="2"/>
        <v>46.069999999999993</v>
      </c>
      <c r="I21" s="4">
        <f t="shared" si="2"/>
        <v>271.15000000000003</v>
      </c>
      <c r="J21" s="4">
        <f t="shared" si="2"/>
        <v>301.98</v>
      </c>
      <c r="K21" s="4">
        <f t="shared" si="2"/>
        <v>1562.02</v>
      </c>
      <c r="L21" s="4">
        <f t="shared" si="2"/>
        <v>1802.75</v>
      </c>
    </row>
    <row r="22" spans="1:14" x14ac:dyDescent="0.2">
      <c r="A22" s="2"/>
      <c r="E22" t="s">
        <v>45</v>
      </c>
    </row>
    <row r="25" spans="1:14" x14ac:dyDescent="0.2">
      <c r="G25" t="s">
        <v>46</v>
      </c>
    </row>
  </sheetData>
  <mergeCells count="10">
    <mergeCell ref="B13:L13"/>
    <mergeCell ref="K2:L3"/>
    <mergeCell ref="A2:A4"/>
    <mergeCell ref="C1:F1"/>
    <mergeCell ref="B2:B4"/>
    <mergeCell ref="C2:D3"/>
    <mergeCell ref="E2:J2"/>
    <mergeCell ref="E3:F3"/>
    <mergeCell ref="G3:H3"/>
    <mergeCell ref="I3:J3"/>
  </mergeCells>
  <phoneticPr fontId="2" type="noConversion"/>
  <pageMargins left="0.7" right="0.7" top="0.75" bottom="0.75" header="0.3" footer="0.3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A10" workbookViewId="0">
      <pane xSplit="1" topLeftCell="B1" activePane="topRight" state="frozen"/>
      <selection activeCell="A6" sqref="A6"/>
      <selection pane="topRight" activeCell="J20" sqref="J20"/>
    </sheetView>
  </sheetViews>
  <sheetFormatPr defaultRowHeight="12.75" x14ac:dyDescent="0.2"/>
  <cols>
    <col min="1" max="1" width="5.7109375" customWidth="1"/>
    <col min="2" max="2" width="30.28515625" customWidth="1"/>
    <col min="3" max="3" width="8" customWidth="1"/>
    <col min="4" max="4" width="8.28515625" customWidth="1"/>
    <col min="5" max="5" width="7.85546875" customWidth="1"/>
    <col min="6" max="6" width="9" customWidth="1"/>
    <col min="7" max="7" width="7.85546875" customWidth="1"/>
    <col min="8" max="8" width="8.140625" customWidth="1"/>
    <col min="9" max="11" width="7.7109375" customWidth="1"/>
    <col min="12" max="12" width="9.42578125" customWidth="1"/>
    <col min="13" max="14" width="9.140625" style="33"/>
  </cols>
  <sheetData>
    <row r="1" spans="1:14" x14ac:dyDescent="0.2">
      <c r="C1" s="51" t="s">
        <v>32</v>
      </c>
      <c r="D1" s="51"/>
      <c r="E1" s="51"/>
      <c r="F1" s="51"/>
    </row>
    <row r="3" spans="1:14" ht="20.25" customHeight="1" x14ac:dyDescent="0.2">
      <c r="A3" s="46" t="s">
        <v>12</v>
      </c>
      <c r="B3" s="47" t="s">
        <v>0</v>
      </c>
      <c r="C3" s="46" t="s">
        <v>1</v>
      </c>
      <c r="D3" s="46"/>
      <c r="E3" s="48" t="s">
        <v>2</v>
      </c>
      <c r="F3" s="48"/>
      <c r="G3" s="48"/>
      <c r="H3" s="48"/>
      <c r="I3" s="48"/>
      <c r="J3" s="48"/>
      <c r="K3" s="50" t="s">
        <v>6</v>
      </c>
      <c r="L3" s="50"/>
    </row>
    <row r="4" spans="1:14" ht="31.5" customHeight="1" x14ac:dyDescent="0.2">
      <c r="A4" s="46"/>
      <c r="B4" s="47"/>
      <c r="C4" s="46"/>
      <c r="D4" s="46"/>
      <c r="E4" s="49" t="s">
        <v>3</v>
      </c>
      <c r="F4" s="49"/>
      <c r="G4" s="49" t="s">
        <v>4</v>
      </c>
      <c r="H4" s="49"/>
      <c r="I4" s="49" t="s">
        <v>5</v>
      </c>
      <c r="J4" s="49"/>
      <c r="K4" s="50"/>
      <c r="L4" s="50"/>
    </row>
    <row r="5" spans="1:14" ht="31.5" customHeight="1" x14ac:dyDescent="0.2">
      <c r="A5" s="46"/>
      <c r="B5" s="47"/>
      <c r="C5" s="2" t="s">
        <v>13</v>
      </c>
      <c r="D5" s="3" t="s">
        <v>33</v>
      </c>
      <c r="E5" s="2" t="s">
        <v>13</v>
      </c>
      <c r="F5" s="3" t="s">
        <v>33</v>
      </c>
      <c r="G5" s="2" t="s">
        <v>13</v>
      </c>
      <c r="H5" s="3" t="s">
        <v>33</v>
      </c>
      <c r="I5" s="2" t="s">
        <v>13</v>
      </c>
      <c r="J5" s="3" t="s">
        <v>33</v>
      </c>
      <c r="K5" s="2" t="s">
        <v>13</v>
      </c>
      <c r="L5" s="3" t="s">
        <v>33</v>
      </c>
    </row>
    <row r="6" spans="1:14" x14ac:dyDescent="0.2">
      <c r="A6" s="3"/>
      <c r="B6" s="10" t="s">
        <v>8</v>
      </c>
      <c r="C6" s="7"/>
      <c r="D6" s="7"/>
      <c r="E6" s="7"/>
      <c r="F6" s="7"/>
      <c r="G6" s="7"/>
      <c r="H6" s="7"/>
      <c r="I6" s="7"/>
      <c r="J6" s="7"/>
      <c r="K6" s="7"/>
      <c r="L6" s="7"/>
    </row>
    <row r="7" spans="1:14" ht="78" x14ac:dyDescent="0.2">
      <c r="A7" s="2">
        <v>9</v>
      </c>
      <c r="B7" s="19" t="s">
        <v>77</v>
      </c>
      <c r="C7" s="2" t="s">
        <v>76</v>
      </c>
      <c r="D7" s="2" t="s">
        <v>75</v>
      </c>
      <c r="E7" s="2">
        <v>21.6</v>
      </c>
      <c r="F7" s="2">
        <v>28.8</v>
      </c>
      <c r="G7" s="2">
        <v>11.25</v>
      </c>
      <c r="H7" s="2">
        <v>15</v>
      </c>
      <c r="I7" s="2">
        <v>50.5</v>
      </c>
      <c r="J7" s="2">
        <v>64</v>
      </c>
      <c r="K7" s="2">
        <v>139.5</v>
      </c>
      <c r="L7" s="2">
        <v>243.2</v>
      </c>
    </row>
    <row r="8" spans="1:14" ht="22.5" x14ac:dyDescent="0.2">
      <c r="A8" s="3">
        <v>2</v>
      </c>
      <c r="B8" s="15" t="s">
        <v>16</v>
      </c>
      <c r="C8" s="2">
        <v>60</v>
      </c>
      <c r="D8" s="2">
        <v>60</v>
      </c>
      <c r="E8" s="2">
        <v>4.9800000000000004</v>
      </c>
      <c r="F8" s="2">
        <v>4.9800000000000004</v>
      </c>
      <c r="G8" s="2">
        <v>0.48</v>
      </c>
      <c r="H8" s="2">
        <v>0.48</v>
      </c>
      <c r="I8" s="2">
        <v>31.32</v>
      </c>
      <c r="J8" s="2">
        <v>31.32</v>
      </c>
      <c r="K8" s="2">
        <v>106</v>
      </c>
      <c r="L8" s="2">
        <v>106</v>
      </c>
    </row>
    <row r="9" spans="1:14" x14ac:dyDescent="0.2">
      <c r="A9" s="3">
        <v>25</v>
      </c>
      <c r="B9" s="15" t="s">
        <v>39</v>
      </c>
      <c r="C9" s="2">
        <v>25</v>
      </c>
      <c r="D9" s="2">
        <v>25</v>
      </c>
      <c r="E9" s="2">
        <v>5.8</v>
      </c>
      <c r="F9" s="2">
        <v>5.8</v>
      </c>
      <c r="G9" s="2">
        <v>7.37</v>
      </c>
      <c r="H9" s="2">
        <v>7.37</v>
      </c>
      <c r="I9" s="2"/>
      <c r="J9" s="2"/>
      <c r="K9" s="2">
        <v>70</v>
      </c>
      <c r="L9" s="2">
        <v>70</v>
      </c>
    </row>
    <row r="10" spans="1:14" ht="22.5" x14ac:dyDescent="0.2">
      <c r="A10" s="3"/>
      <c r="B10" s="19" t="s">
        <v>18</v>
      </c>
      <c r="C10" s="2">
        <v>200</v>
      </c>
      <c r="D10" s="2">
        <v>200</v>
      </c>
      <c r="E10" s="2">
        <v>10</v>
      </c>
      <c r="F10" s="2">
        <v>10</v>
      </c>
      <c r="G10" s="2">
        <v>5</v>
      </c>
      <c r="H10" s="2">
        <v>5</v>
      </c>
      <c r="I10" s="2">
        <v>7</v>
      </c>
      <c r="J10" s="2">
        <v>7</v>
      </c>
      <c r="K10" s="2">
        <v>136</v>
      </c>
      <c r="L10" s="2">
        <v>136</v>
      </c>
    </row>
    <row r="11" spans="1:14" x14ac:dyDescent="0.2">
      <c r="A11" s="3"/>
      <c r="B11" s="27" t="s">
        <v>61</v>
      </c>
      <c r="C11" s="28">
        <v>100</v>
      </c>
      <c r="D11" s="28">
        <v>100</v>
      </c>
      <c r="E11" s="28">
        <v>0.8</v>
      </c>
      <c r="F11" s="28">
        <v>0.8</v>
      </c>
      <c r="G11" s="28">
        <v>0.6</v>
      </c>
      <c r="H11" s="28">
        <v>0.6</v>
      </c>
      <c r="I11" s="28">
        <v>20.6</v>
      </c>
      <c r="J11" s="28">
        <v>20.6</v>
      </c>
      <c r="K11" s="28">
        <v>94</v>
      </c>
      <c r="L11" s="28">
        <v>94</v>
      </c>
    </row>
    <row r="12" spans="1:14" ht="22.5" x14ac:dyDescent="0.2">
      <c r="A12" s="3"/>
      <c r="B12" s="15" t="s">
        <v>38</v>
      </c>
      <c r="C12" s="2">
        <v>40</v>
      </c>
      <c r="D12" s="2">
        <v>40</v>
      </c>
      <c r="E12" s="2">
        <v>5.08</v>
      </c>
      <c r="F12" s="2">
        <v>5.08</v>
      </c>
      <c r="G12" s="2">
        <v>4.5999999999999996</v>
      </c>
      <c r="H12" s="2">
        <v>4.5999999999999996</v>
      </c>
      <c r="I12" s="2">
        <v>0.28000000000000003</v>
      </c>
      <c r="J12" s="2">
        <v>0.28000000000000003</v>
      </c>
      <c r="K12" s="2">
        <v>58</v>
      </c>
      <c r="L12" s="2">
        <v>58</v>
      </c>
    </row>
    <row r="13" spans="1:14" ht="33.75" x14ac:dyDescent="0.2">
      <c r="A13" s="3">
        <v>26</v>
      </c>
      <c r="B13" s="15" t="s">
        <v>111</v>
      </c>
      <c r="C13" s="2">
        <v>200</v>
      </c>
      <c r="D13" s="2">
        <v>200</v>
      </c>
      <c r="E13" s="2">
        <v>3.17</v>
      </c>
      <c r="F13" s="2">
        <v>3.17</v>
      </c>
      <c r="G13" s="2">
        <v>2.68</v>
      </c>
      <c r="H13" s="2">
        <v>2.68</v>
      </c>
      <c r="I13" s="2">
        <v>25.95</v>
      </c>
      <c r="J13" s="2">
        <v>25.95</v>
      </c>
      <c r="K13" s="2">
        <v>80.599999999999994</v>
      </c>
      <c r="L13" s="2">
        <v>80.599999999999994</v>
      </c>
    </row>
    <row r="14" spans="1:14" s="1" customFormat="1" x14ac:dyDescent="0.2">
      <c r="A14" s="8"/>
      <c r="B14" s="11" t="s">
        <v>7</v>
      </c>
      <c r="C14" s="5">
        <f>C8+C9+C10+C11+C12+C13+170</f>
        <v>795</v>
      </c>
      <c r="D14" s="5">
        <f>D8+D9+D10+D11+D12+D13+220</f>
        <v>845</v>
      </c>
      <c r="E14" s="5">
        <f t="shared" ref="E14:L14" si="0">SUM(E7:E13)</f>
        <v>51.43</v>
      </c>
      <c r="F14" s="5">
        <f t="shared" si="0"/>
        <v>58.629999999999995</v>
      </c>
      <c r="G14" s="5">
        <f t="shared" si="0"/>
        <v>31.980000000000004</v>
      </c>
      <c r="H14" s="5">
        <f t="shared" si="0"/>
        <v>35.730000000000004</v>
      </c>
      <c r="I14" s="5">
        <f t="shared" si="0"/>
        <v>135.64999999999998</v>
      </c>
      <c r="J14" s="5">
        <f t="shared" si="0"/>
        <v>149.14999999999998</v>
      </c>
      <c r="K14" s="5">
        <f t="shared" si="0"/>
        <v>684.1</v>
      </c>
      <c r="L14" s="5">
        <f t="shared" si="0"/>
        <v>787.80000000000007</v>
      </c>
      <c r="M14" s="35">
        <f>K14/2585*100</f>
        <v>26.464216634429398</v>
      </c>
      <c r="N14" s="35">
        <f>L14/2992*100</f>
        <v>26.330213903743317</v>
      </c>
    </row>
    <row r="15" spans="1:14" x14ac:dyDescent="0.2">
      <c r="A15" s="2"/>
      <c r="B15" s="45" t="s">
        <v>14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</row>
    <row r="16" spans="1:14" ht="88.5" x14ac:dyDescent="0.2">
      <c r="A16" s="2">
        <v>4.6100000000000003</v>
      </c>
      <c r="B16" s="15" t="s">
        <v>92</v>
      </c>
      <c r="C16" s="2">
        <v>200</v>
      </c>
      <c r="D16" s="2">
        <v>250</v>
      </c>
      <c r="E16" s="2">
        <v>1.1200000000000001</v>
      </c>
      <c r="F16" s="2">
        <v>1.4</v>
      </c>
      <c r="G16" s="2">
        <v>0.68</v>
      </c>
      <c r="H16" s="2">
        <v>0.85</v>
      </c>
      <c r="I16" s="2">
        <v>3</v>
      </c>
      <c r="J16" s="2">
        <v>3.75</v>
      </c>
      <c r="K16" s="2">
        <v>54.76</v>
      </c>
      <c r="L16" s="2">
        <v>68.45</v>
      </c>
    </row>
    <row r="17" spans="1:14" ht="22.5" x14ac:dyDescent="0.2">
      <c r="A17" s="2"/>
      <c r="B17" s="16" t="s">
        <v>59</v>
      </c>
      <c r="C17" s="2">
        <v>45</v>
      </c>
      <c r="D17" s="2">
        <v>45</v>
      </c>
      <c r="E17" s="2">
        <v>4.2699999999999996</v>
      </c>
      <c r="F17" s="2">
        <v>4.2699999999999996</v>
      </c>
      <c r="G17" s="2">
        <v>0.41</v>
      </c>
      <c r="H17" s="2">
        <v>0.41</v>
      </c>
      <c r="I17" s="2">
        <v>26.85</v>
      </c>
      <c r="J17" s="2">
        <v>26.85</v>
      </c>
      <c r="K17" s="2">
        <v>90.82</v>
      </c>
      <c r="L17" s="2">
        <v>90.82</v>
      </c>
    </row>
    <row r="18" spans="1:14" ht="66.75" x14ac:dyDescent="0.2">
      <c r="A18" s="2">
        <v>79</v>
      </c>
      <c r="B18" s="15" t="s">
        <v>104</v>
      </c>
      <c r="C18" s="44">
        <v>240</v>
      </c>
      <c r="D18" s="20">
        <v>280</v>
      </c>
      <c r="E18" s="2">
        <v>22.27</v>
      </c>
      <c r="F18" s="2">
        <v>25.01</v>
      </c>
      <c r="G18" s="2">
        <v>26.64</v>
      </c>
      <c r="H18" s="2">
        <v>30.09</v>
      </c>
      <c r="I18" s="2">
        <v>22.22</v>
      </c>
      <c r="J18" s="2">
        <v>34.64</v>
      </c>
      <c r="K18" s="2">
        <v>610.11</v>
      </c>
      <c r="L18" s="2">
        <v>745.82</v>
      </c>
      <c r="M18" s="43"/>
      <c r="N18" s="43"/>
    </row>
    <row r="19" spans="1:14" ht="22.5" x14ac:dyDescent="0.2">
      <c r="A19" s="2"/>
      <c r="B19" s="16" t="s">
        <v>56</v>
      </c>
      <c r="C19" s="3">
        <v>36</v>
      </c>
      <c r="D19" s="3">
        <v>36</v>
      </c>
      <c r="E19" s="2">
        <v>3.06</v>
      </c>
      <c r="F19" s="2">
        <v>3.06</v>
      </c>
      <c r="G19" s="2">
        <v>1.19</v>
      </c>
      <c r="H19" s="2">
        <v>1.19</v>
      </c>
      <c r="I19" s="2">
        <v>25.3</v>
      </c>
      <c r="J19" s="2">
        <v>25.3</v>
      </c>
      <c r="K19" s="2">
        <v>93.24</v>
      </c>
      <c r="L19" s="2">
        <v>93.24</v>
      </c>
    </row>
    <row r="20" spans="1:14" ht="22.5" x14ac:dyDescent="0.2">
      <c r="A20" s="3">
        <v>12.81</v>
      </c>
      <c r="B20" s="15" t="s">
        <v>106</v>
      </c>
      <c r="C20" s="2">
        <v>200</v>
      </c>
      <c r="D20" s="2">
        <v>200</v>
      </c>
      <c r="E20" s="2">
        <v>0.13</v>
      </c>
      <c r="F20" s="2">
        <v>0.13</v>
      </c>
      <c r="G20" s="2">
        <v>7.0000000000000007E-2</v>
      </c>
      <c r="H20" s="2">
        <v>7.0000000000000007E-2</v>
      </c>
      <c r="I20" s="2">
        <v>13.65</v>
      </c>
      <c r="J20" s="2">
        <v>13.65</v>
      </c>
      <c r="K20" s="2">
        <v>56</v>
      </c>
      <c r="L20" s="2">
        <v>56</v>
      </c>
    </row>
    <row r="21" spans="1:14" s="1" customFormat="1" x14ac:dyDescent="0.2">
      <c r="A21" s="8"/>
      <c r="B21" s="11" t="s">
        <v>9</v>
      </c>
      <c r="C21" s="42">
        <f>C16+C17+C18+C19+C20</f>
        <v>721</v>
      </c>
      <c r="D21" s="5">
        <f t="shared" ref="D21:L21" si="1">SUM(D16:D20)</f>
        <v>811</v>
      </c>
      <c r="E21" s="5">
        <f t="shared" si="1"/>
        <v>30.849999999999998</v>
      </c>
      <c r="F21" s="5">
        <f t="shared" si="1"/>
        <v>33.870000000000005</v>
      </c>
      <c r="G21" s="5">
        <f t="shared" si="1"/>
        <v>28.990000000000002</v>
      </c>
      <c r="H21" s="5">
        <f t="shared" si="1"/>
        <v>32.61</v>
      </c>
      <c r="I21" s="5">
        <f t="shared" si="1"/>
        <v>91.02000000000001</v>
      </c>
      <c r="J21" s="5">
        <f t="shared" si="1"/>
        <v>104.19000000000001</v>
      </c>
      <c r="K21" s="5">
        <f t="shared" si="1"/>
        <v>904.93000000000006</v>
      </c>
      <c r="L21" s="5">
        <f t="shared" si="1"/>
        <v>1054.33</v>
      </c>
      <c r="M21" s="35">
        <f>K21/2585*100</f>
        <v>35.006963249516446</v>
      </c>
      <c r="N21" s="35">
        <f>L21/2992*100</f>
        <v>35.23830213903743</v>
      </c>
    </row>
    <row r="22" spans="1:14" ht="18" customHeight="1" x14ac:dyDescent="0.2">
      <c r="A22" s="2"/>
      <c r="B22" s="12" t="s">
        <v>11</v>
      </c>
      <c r="C22" s="4"/>
      <c r="D22" s="4"/>
      <c r="E22" s="4">
        <f t="shared" ref="E22:L22" si="2">E14+E21</f>
        <v>82.28</v>
      </c>
      <c r="F22" s="4">
        <f t="shared" si="2"/>
        <v>92.5</v>
      </c>
      <c r="G22" s="4">
        <f t="shared" si="2"/>
        <v>60.970000000000006</v>
      </c>
      <c r="H22" s="4">
        <f t="shared" si="2"/>
        <v>68.34</v>
      </c>
      <c r="I22" s="4">
        <f t="shared" si="2"/>
        <v>226.67</v>
      </c>
      <c r="J22" s="4">
        <f t="shared" si="2"/>
        <v>253.33999999999997</v>
      </c>
      <c r="K22" s="4">
        <f t="shared" si="2"/>
        <v>1589.0300000000002</v>
      </c>
      <c r="L22" s="4">
        <f t="shared" si="2"/>
        <v>1842.13</v>
      </c>
    </row>
    <row r="23" spans="1:14" x14ac:dyDescent="0.2">
      <c r="A23" s="2"/>
    </row>
  </sheetData>
  <mergeCells count="10">
    <mergeCell ref="B15:L15"/>
    <mergeCell ref="K3:L4"/>
    <mergeCell ref="A3:A5"/>
    <mergeCell ref="C1:F1"/>
    <mergeCell ref="B3:B5"/>
    <mergeCell ref="C3:D4"/>
    <mergeCell ref="E3:J3"/>
    <mergeCell ref="E4:F4"/>
    <mergeCell ref="G4:H4"/>
    <mergeCell ref="I4:J4"/>
  </mergeCells>
  <phoneticPr fontId="2" type="noConversion"/>
  <pageMargins left="0.7" right="0.7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13" workbookViewId="0">
      <pane xSplit="1" topLeftCell="B1" activePane="topRight" state="frozen"/>
      <selection activeCell="A6" sqref="A6"/>
      <selection pane="topRight" activeCell="J20" sqref="J20"/>
    </sheetView>
  </sheetViews>
  <sheetFormatPr defaultRowHeight="12.75" x14ac:dyDescent="0.2"/>
  <cols>
    <col min="1" max="1" width="5.7109375" customWidth="1"/>
    <col min="2" max="2" width="30.28515625" customWidth="1"/>
    <col min="3" max="3" width="7.5703125" customWidth="1"/>
    <col min="4" max="4" width="7.7109375" customWidth="1"/>
    <col min="5" max="5" width="6.140625" customWidth="1"/>
    <col min="6" max="6" width="8.42578125" customWidth="1"/>
    <col min="7" max="7" width="6.140625" customWidth="1"/>
    <col min="8" max="8" width="8.5703125" customWidth="1"/>
    <col min="10" max="10" width="13.140625" customWidth="1"/>
    <col min="11" max="11" width="11" customWidth="1"/>
    <col min="12" max="12" width="10.7109375" customWidth="1"/>
  </cols>
  <sheetData>
    <row r="1" spans="1:15" x14ac:dyDescent="0.2">
      <c r="C1" s="51" t="s">
        <v>20</v>
      </c>
      <c r="D1" s="51"/>
      <c r="E1" s="51"/>
      <c r="F1" s="51"/>
    </row>
    <row r="3" spans="1:15" ht="20.25" customHeight="1" x14ac:dyDescent="0.2">
      <c r="A3" s="46" t="s">
        <v>12</v>
      </c>
      <c r="B3" s="47" t="s">
        <v>0</v>
      </c>
      <c r="C3" s="46" t="s">
        <v>1</v>
      </c>
      <c r="D3" s="46"/>
      <c r="E3" s="48" t="s">
        <v>2</v>
      </c>
      <c r="F3" s="48"/>
      <c r="G3" s="48"/>
      <c r="H3" s="48"/>
      <c r="I3" s="48"/>
      <c r="J3" s="48"/>
      <c r="K3" s="50" t="s">
        <v>6</v>
      </c>
      <c r="L3" s="50"/>
      <c r="O3" s="31" t="s">
        <v>48</v>
      </c>
    </row>
    <row r="4" spans="1:15" ht="31.5" customHeight="1" x14ac:dyDescent="0.2">
      <c r="A4" s="46"/>
      <c r="B4" s="47"/>
      <c r="C4" s="46"/>
      <c r="D4" s="46"/>
      <c r="E4" s="49" t="s">
        <v>3</v>
      </c>
      <c r="F4" s="49"/>
      <c r="G4" s="49" t="s">
        <v>4</v>
      </c>
      <c r="H4" s="49"/>
      <c r="I4" s="49" t="s">
        <v>5</v>
      </c>
      <c r="J4" s="49"/>
      <c r="K4" s="50"/>
      <c r="L4" s="50"/>
    </row>
    <row r="5" spans="1:15" ht="31.5" customHeight="1" x14ac:dyDescent="0.2">
      <c r="A5" s="46"/>
      <c r="B5" s="47"/>
      <c r="C5" s="2" t="s">
        <v>13</v>
      </c>
      <c r="D5" s="3" t="s">
        <v>33</v>
      </c>
      <c r="E5" s="2" t="s">
        <v>13</v>
      </c>
      <c r="F5" s="3" t="s">
        <v>33</v>
      </c>
      <c r="G5" s="2" t="s">
        <v>13</v>
      </c>
      <c r="H5" s="3" t="s">
        <v>33</v>
      </c>
      <c r="I5" s="2" t="s">
        <v>13</v>
      </c>
      <c r="J5" s="3" t="s">
        <v>33</v>
      </c>
      <c r="K5" s="2" t="s">
        <v>13</v>
      </c>
      <c r="L5" s="3" t="s">
        <v>33</v>
      </c>
    </row>
    <row r="6" spans="1:15" x14ac:dyDescent="0.2">
      <c r="A6" s="3"/>
      <c r="B6" s="10" t="s">
        <v>8</v>
      </c>
      <c r="C6" s="7"/>
      <c r="D6" s="7"/>
      <c r="E6" s="7"/>
      <c r="F6" s="7"/>
      <c r="G6" s="7"/>
      <c r="H6" s="7"/>
      <c r="I6" s="7"/>
      <c r="J6" s="7"/>
      <c r="K6" s="7"/>
      <c r="L6" s="7"/>
    </row>
    <row r="7" spans="1:15" ht="33" x14ac:dyDescent="0.2">
      <c r="A7" s="3">
        <v>14</v>
      </c>
      <c r="B7" s="14" t="s">
        <v>110</v>
      </c>
      <c r="C7" s="2">
        <v>200</v>
      </c>
      <c r="D7" s="2">
        <v>250</v>
      </c>
      <c r="E7" s="2">
        <v>9.34</v>
      </c>
      <c r="F7" s="2">
        <v>10.7</v>
      </c>
      <c r="G7" s="2">
        <v>11.95</v>
      </c>
      <c r="H7" s="2">
        <v>13.7</v>
      </c>
      <c r="I7" s="2">
        <v>57.91</v>
      </c>
      <c r="J7" s="2">
        <v>64.87</v>
      </c>
      <c r="K7" s="2">
        <v>201.18</v>
      </c>
      <c r="L7" s="2">
        <v>303.68</v>
      </c>
    </row>
    <row r="8" spans="1:15" ht="22.5" x14ac:dyDescent="0.2">
      <c r="A8" s="22">
        <v>2</v>
      </c>
      <c r="B8" s="15" t="s">
        <v>16</v>
      </c>
      <c r="C8" s="2">
        <v>60</v>
      </c>
      <c r="D8" s="2">
        <v>60</v>
      </c>
      <c r="E8" s="2">
        <v>4.9800000000000004</v>
      </c>
      <c r="F8" s="2">
        <v>4.9800000000000004</v>
      </c>
      <c r="G8" s="2">
        <v>0.48</v>
      </c>
      <c r="H8" s="2">
        <v>0.48</v>
      </c>
      <c r="I8" s="2">
        <v>31.32</v>
      </c>
      <c r="J8" s="2">
        <v>31.32</v>
      </c>
      <c r="K8" s="2">
        <v>106</v>
      </c>
      <c r="L8" s="2">
        <v>106</v>
      </c>
    </row>
    <row r="9" spans="1:15" ht="21.75" x14ac:dyDescent="0.2">
      <c r="A9" s="22">
        <v>2</v>
      </c>
      <c r="B9" s="15" t="s">
        <v>37</v>
      </c>
      <c r="C9" s="2">
        <v>15</v>
      </c>
      <c r="D9" s="2">
        <v>15</v>
      </c>
      <c r="E9" s="2">
        <v>0.12</v>
      </c>
      <c r="F9" s="2">
        <v>0.12</v>
      </c>
      <c r="G9" s="2">
        <v>10.87</v>
      </c>
      <c r="H9" s="2">
        <v>10.87</v>
      </c>
      <c r="I9" s="2">
        <v>0.2</v>
      </c>
      <c r="J9" s="2">
        <v>0.2</v>
      </c>
      <c r="K9" s="2">
        <v>76.069999999999993</v>
      </c>
      <c r="L9" s="2">
        <v>76.069999999999993</v>
      </c>
    </row>
    <row r="10" spans="1:15" ht="22.5" x14ac:dyDescent="0.2">
      <c r="A10" s="3"/>
      <c r="B10" s="15" t="s">
        <v>60</v>
      </c>
      <c r="C10" s="2">
        <v>200</v>
      </c>
      <c r="D10" s="2">
        <v>200</v>
      </c>
      <c r="E10" s="2">
        <v>0.2</v>
      </c>
      <c r="F10" s="2">
        <v>0.2</v>
      </c>
      <c r="G10" s="2">
        <v>0.26</v>
      </c>
      <c r="H10" s="2">
        <v>0.26</v>
      </c>
      <c r="I10" s="2">
        <v>32.200000000000003</v>
      </c>
      <c r="J10" s="2">
        <v>32.200000000000003</v>
      </c>
      <c r="K10" s="2">
        <v>92</v>
      </c>
      <c r="L10" s="2">
        <v>92</v>
      </c>
    </row>
    <row r="11" spans="1:15" x14ac:dyDescent="0.2">
      <c r="A11" s="3"/>
      <c r="B11" s="27" t="s">
        <v>61</v>
      </c>
      <c r="C11" s="28">
        <v>100</v>
      </c>
      <c r="D11" s="28">
        <v>100</v>
      </c>
      <c r="E11" s="28">
        <v>0.8</v>
      </c>
      <c r="F11" s="28">
        <v>0.8</v>
      </c>
      <c r="G11" s="28">
        <v>0.6</v>
      </c>
      <c r="H11" s="28">
        <v>0.6</v>
      </c>
      <c r="I11" s="28">
        <v>20.6</v>
      </c>
      <c r="J11" s="28">
        <v>20.6</v>
      </c>
      <c r="K11" s="28">
        <v>94</v>
      </c>
      <c r="L11" s="28">
        <v>94</v>
      </c>
    </row>
    <row r="12" spans="1:15" ht="33.75" x14ac:dyDescent="0.2">
      <c r="A12" s="3">
        <v>26</v>
      </c>
      <c r="B12" s="15" t="s">
        <v>111</v>
      </c>
      <c r="C12" s="2">
        <v>200</v>
      </c>
      <c r="D12" s="2">
        <v>200</v>
      </c>
      <c r="E12" s="2">
        <v>3.17</v>
      </c>
      <c r="F12" s="2">
        <v>3.17</v>
      </c>
      <c r="G12" s="2">
        <v>2.68</v>
      </c>
      <c r="H12" s="2">
        <v>2.68</v>
      </c>
      <c r="I12" s="2">
        <v>25.95</v>
      </c>
      <c r="J12" s="2">
        <v>25.95</v>
      </c>
      <c r="K12" s="2">
        <v>80.599999999999994</v>
      </c>
      <c r="L12" s="2">
        <v>80.599999999999994</v>
      </c>
    </row>
    <row r="13" spans="1:15" s="1" customFormat="1" x14ac:dyDescent="0.2">
      <c r="A13" s="8"/>
      <c r="B13" s="11" t="s">
        <v>7</v>
      </c>
      <c r="C13" s="5">
        <f t="shared" ref="C13:L13" si="0">SUM(C7:C12)</f>
        <v>775</v>
      </c>
      <c r="D13" s="5">
        <f t="shared" si="0"/>
        <v>825</v>
      </c>
      <c r="E13" s="5">
        <f t="shared" si="0"/>
        <v>18.61</v>
      </c>
      <c r="F13" s="5">
        <f t="shared" si="0"/>
        <v>19.97</v>
      </c>
      <c r="G13" s="5">
        <f t="shared" si="0"/>
        <v>26.84</v>
      </c>
      <c r="H13" s="5">
        <f t="shared" si="0"/>
        <v>28.59</v>
      </c>
      <c r="I13" s="5">
        <f t="shared" si="0"/>
        <v>168.17999999999998</v>
      </c>
      <c r="J13" s="5">
        <f t="shared" si="0"/>
        <v>175.14</v>
      </c>
      <c r="K13" s="5">
        <f t="shared" si="0"/>
        <v>649.85</v>
      </c>
      <c r="L13" s="5">
        <f t="shared" si="0"/>
        <v>752.35</v>
      </c>
      <c r="M13" s="35">
        <f>K13/2585*100</f>
        <v>25.139264990328819</v>
      </c>
      <c r="N13" s="35">
        <f>L13/2992*100</f>
        <v>25.145387700534762</v>
      </c>
      <c r="O13" s="1">
        <v>25</v>
      </c>
    </row>
    <row r="14" spans="1:15" x14ac:dyDescent="0.2">
      <c r="A14" s="2"/>
      <c r="B14" s="45" t="s">
        <v>14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5" ht="100.5" x14ac:dyDescent="0.2">
      <c r="A15" s="26">
        <v>4.16</v>
      </c>
      <c r="B15" s="15" t="s">
        <v>63</v>
      </c>
      <c r="C15" s="2">
        <v>200</v>
      </c>
      <c r="D15" s="2">
        <v>250</v>
      </c>
      <c r="E15" s="2">
        <v>0.92</v>
      </c>
      <c r="F15" s="2">
        <v>1.1499999999999999</v>
      </c>
      <c r="G15" s="2">
        <v>0.95</v>
      </c>
      <c r="H15" s="2">
        <v>1.19</v>
      </c>
      <c r="I15" s="2">
        <v>1.26</v>
      </c>
      <c r="J15" s="2">
        <v>1.58</v>
      </c>
      <c r="K15" s="2">
        <v>34.36</v>
      </c>
      <c r="L15" s="2">
        <v>42.95</v>
      </c>
      <c r="M15" s="33"/>
      <c r="N15" s="33"/>
      <c r="O15" s="33"/>
    </row>
    <row r="16" spans="1:15" ht="22.5" x14ac:dyDescent="0.2">
      <c r="A16" s="2"/>
      <c r="B16" s="16" t="s">
        <v>59</v>
      </c>
      <c r="C16" s="2">
        <v>45</v>
      </c>
      <c r="D16" s="2">
        <v>45</v>
      </c>
      <c r="E16" s="2">
        <v>4.2699999999999996</v>
      </c>
      <c r="F16" s="2">
        <v>4.2699999999999996</v>
      </c>
      <c r="G16" s="2">
        <v>0.41</v>
      </c>
      <c r="H16" s="2">
        <v>0.41</v>
      </c>
      <c r="I16" s="2">
        <v>26.85</v>
      </c>
      <c r="J16" s="2">
        <v>26.85</v>
      </c>
      <c r="K16" s="2">
        <v>90.82</v>
      </c>
      <c r="L16" s="2">
        <v>90.82</v>
      </c>
    </row>
    <row r="17" spans="1:15" ht="21.75" x14ac:dyDescent="0.2">
      <c r="A17" s="2"/>
      <c r="B17" s="16" t="s">
        <v>62</v>
      </c>
      <c r="C17" s="3">
        <v>36</v>
      </c>
      <c r="D17" s="3">
        <v>36</v>
      </c>
      <c r="E17" s="2">
        <v>3.06</v>
      </c>
      <c r="F17" s="2">
        <v>3.06</v>
      </c>
      <c r="G17" s="2">
        <v>1.19</v>
      </c>
      <c r="H17" s="2">
        <v>1.19</v>
      </c>
      <c r="I17" s="2">
        <v>25.3</v>
      </c>
      <c r="J17" s="2">
        <v>25.3</v>
      </c>
      <c r="K17" s="2">
        <v>93.24</v>
      </c>
      <c r="L17" s="2">
        <v>93.24</v>
      </c>
    </row>
    <row r="18" spans="1:15" ht="90.75" customHeight="1" x14ac:dyDescent="0.2">
      <c r="A18" s="2">
        <v>17.18</v>
      </c>
      <c r="B18" s="15" t="s">
        <v>64</v>
      </c>
      <c r="C18" s="3">
        <v>240</v>
      </c>
      <c r="D18" s="3">
        <v>280</v>
      </c>
      <c r="E18" s="2">
        <v>12.28</v>
      </c>
      <c r="F18" s="2">
        <v>14.17</v>
      </c>
      <c r="G18" s="2">
        <v>17.29</v>
      </c>
      <c r="H18" s="2">
        <v>20.29</v>
      </c>
      <c r="I18" s="2">
        <v>43.77</v>
      </c>
      <c r="J18" s="2">
        <v>58.37</v>
      </c>
      <c r="K18" s="2">
        <v>431.71</v>
      </c>
      <c r="L18" s="2">
        <v>565.41999999999996</v>
      </c>
    </row>
    <row r="19" spans="1:15" ht="21.75" x14ac:dyDescent="0.2">
      <c r="B19" s="15" t="s">
        <v>42</v>
      </c>
      <c r="C19" s="9">
        <v>100</v>
      </c>
      <c r="D19" s="9">
        <v>100</v>
      </c>
      <c r="E19" s="9">
        <v>3.2</v>
      </c>
      <c r="F19" s="9">
        <v>3.2</v>
      </c>
      <c r="G19" s="9">
        <v>8.1999999999999993</v>
      </c>
      <c r="H19" s="9">
        <v>8.1999999999999993</v>
      </c>
      <c r="I19" s="9">
        <v>10.199999999999999</v>
      </c>
      <c r="J19" s="9">
        <v>10.199999999999999</v>
      </c>
      <c r="K19" s="9">
        <v>144.9</v>
      </c>
      <c r="L19" s="9">
        <v>144.9</v>
      </c>
    </row>
    <row r="20" spans="1:15" ht="21.75" x14ac:dyDescent="0.2">
      <c r="A20" s="2">
        <v>8</v>
      </c>
      <c r="B20" s="16" t="s">
        <v>65</v>
      </c>
      <c r="C20" s="2">
        <v>200</v>
      </c>
      <c r="D20" s="2">
        <v>200</v>
      </c>
      <c r="E20" s="2">
        <v>0.78</v>
      </c>
      <c r="F20" s="2">
        <v>0.78</v>
      </c>
      <c r="G20" s="2">
        <v>4.5999999999999999E-2</v>
      </c>
      <c r="H20" s="2">
        <v>4.5999999999999999E-2</v>
      </c>
      <c r="I20" s="2">
        <v>27.63</v>
      </c>
      <c r="J20" s="2">
        <v>27.63</v>
      </c>
      <c r="K20" s="2">
        <v>114.8</v>
      </c>
      <c r="L20" s="2">
        <v>114.8</v>
      </c>
    </row>
    <row r="21" spans="1:15" s="1" customFormat="1" x14ac:dyDescent="0.2">
      <c r="A21" s="8"/>
      <c r="B21" s="11" t="s">
        <v>9</v>
      </c>
      <c r="C21" s="5">
        <f t="shared" ref="C21:L21" si="1">SUM(C15:C20)</f>
        <v>821</v>
      </c>
      <c r="D21" s="5">
        <f t="shared" si="1"/>
        <v>911</v>
      </c>
      <c r="E21" s="5">
        <f t="shared" si="1"/>
        <v>24.51</v>
      </c>
      <c r="F21" s="5">
        <f t="shared" si="1"/>
        <v>26.63</v>
      </c>
      <c r="G21" s="5">
        <f t="shared" si="1"/>
        <v>28.085999999999999</v>
      </c>
      <c r="H21" s="5">
        <f t="shared" si="1"/>
        <v>31.325999999999997</v>
      </c>
      <c r="I21" s="5">
        <f t="shared" si="1"/>
        <v>135.01000000000002</v>
      </c>
      <c r="J21" s="5">
        <f t="shared" si="1"/>
        <v>149.93</v>
      </c>
      <c r="K21" s="5">
        <f t="shared" si="1"/>
        <v>909.82999999999993</v>
      </c>
      <c r="L21" s="5">
        <f t="shared" si="1"/>
        <v>1052.1299999999999</v>
      </c>
      <c r="M21" s="35">
        <f>K21/2585*100</f>
        <v>35.196518375241773</v>
      </c>
      <c r="N21" s="35">
        <f>L21/2992*100</f>
        <v>35.164772727272727</v>
      </c>
      <c r="O21" s="1">
        <v>35</v>
      </c>
    </row>
    <row r="22" spans="1:15" ht="18" customHeight="1" x14ac:dyDescent="0.2">
      <c r="A22" s="2"/>
      <c r="B22" s="12" t="s">
        <v>11</v>
      </c>
      <c r="C22" s="4"/>
      <c r="D22" s="4"/>
      <c r="E22" s="4">
        <f t="shared" ref="E22:L22" si="2">E13+E21</f>
        <v>43.120000000000005</v>
      </c>
      <c r="F22" s="4">
        <f t="shared" si="2"/>
        <v>46.599999999999994</v>
      </c>
      <c r="G22" s="4">
        <f t="shared" si="2"/>
        <v>54.926000000000002</v>
      </c>
      <c r="H22" s="4">
        <f t="shared" si="2"/>
        <v>59.915999999999997</v>
      </c>
      <c r="I22" s="4">
        <f t="shared" si="2"/>
        <v>303.19</v>
      </c>
      <c r="J22" s="4">
        <f t="shared" si="2"/>
        <v>325.07</v>
      </c>
      <c r="K22" s="4">
        <f t="shared" si="2"/>
        <v>1559.6799999999998</v>
      </c>
      <c r="L22" s="4">
        <f t="shared" si="2"/>
        <v>1804.48</v>
      </c>
    </row>
    <row r="23" spans="1:15" x14ac:dyDescent="0.2">
      <c r="A23" s="2"/>
    </row>
  </sheetData>
  <mergeCells count="10">
    <mergeCell ref="B14:L14"/>
    <mergeCell ref="I4:J4"/>
    <mergeCell ref="K3:L4"/>
    <mergeCell ref="E4:F4"/>
    <mergeCell ref="G4:H4"/>
    <mergeCell ref="A3:A5"/>
    <mergeCell ref="B3:B5"/>
    <mergeCell ref="C3:D4"/>
    <mergeCell ref="E3:J3"/>
    <mergeCell ref="C1:F1"/>
  </mergeCells>
  <phoneticPr fontId="2" type="noConversion"/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A10" workbookViewId="0">
      <pane xSplit="1" topLeftCell="B1" activePane="topRight" state="frozen"/>
      <selection activeCell="A6" sqref="A6"/>
      <selection pane="topRight" activeCell="I18" sqref="I18:J18"/>
    </sheetView>
  </sheetViews>
  <sheetFormatPr defaultRowHeight="12.75" x14ac:dyDescent="0.2"/>
  <cols>
    <col min="1" max="1" width="5.7109375" customWidth="1"/>
    <col min="2" max="2" width="30.28515625" customWidth="1"/>
    <col min="3" max="3" width="6" customWidth="1"/>
    <col min="4" max="4" width="8.28515625" customWidth="1"/>
    <col min="5" max="5" width="7.5703125" customWidth="1"/>
    <col min="6" max="6" width="8.140625" customWidth="1"/>
    <col min="7" max="8" width="7.7109375" customWidth="1"/>
    <col min="9" max="9" width="8.28515625" customWidth="1"/>
    <col min="10" max="11" width="8.140625" customWidth="1"/>
    <col min="12" max="12" width="9.85546875" customWidth="1"/>
    <col min="13" max="13" width="9.140625" style="33"/>
  </cols>
  <sheetData>
    <row r="1" spans="1:15" x14ac:dyDescent="0.2">
      <c r="C1" s="51" t="s">
        <v>21</v>
      </c>
      <c r="D1" s="51"/>
      <c r="E1" s="51"/>
      <c r="F1" s="51"/>
    </row>
    <row r="3" spans="1:15" ht="20.25" customHeight="1" x14ac:dyDescent="0.2">
      <c r="A3" s="46" t="s">
        <v>12</v>
      </c>
      <c r="B3" s="47" t="s">
        <v>0</v>
      </c>
      <c r="C3" s="46" t="s">
        <v>1</v>
      </c>
      <c r="D3" s="46"/>
      <c r="E3" s="48" t="s">
        <v>2</v>
      </c>
      <c r="F3" s="48"/>
      <c r="G3" s="48"/>
      <c r="H3" s="48"/>
      <c r="I3" s="48"/>
      <c r="J3" s="48"/>
      <c r="K3" s="50" t="s">
        <v>6</v>
      </c>
      <c r="L3" s="50"/>
    </row>
    <row r="4" spans="1:15" ht="31.5" customHeight="1" x14ac:dyDescent="0.2">
      <c r="A4" s="46"/>
      <c r="B4" s="47"/>
      <c r="C4" s="46"/>
      <c r="D4" s="46"/>
      <c r="E4" s="49" t="s">
        <v>3</v>
      </c>
      <c r="F4" s="49"/>
      <c r="G4" s="49" t="s">
        <v>4</v>
      </c>
      <c r="H4" s="49"/>
      <c r="I4" s="49" t="s">
        <v>5</v>
      </c>
      <c r="J4" s="49"/>
      <c r="K4" s="50"/>
      <c r="L4" s="50"/>
    </row>
    <row r="5" spans="1:15" ht="31.5" customHeight="1" x14ac:dyDescent="0.2">
      <c r="A5" s="46"/>
      <c r="B5" s="47"/>
      <c r="C5" s="2" t="s">
        <v>13</v>
      </c>
      <c r="D5" s="3" t="s">
        <v>33</v>
      </c>
      <c r="E5" s="2" t="s">
        <v>13</v>
      </c>
      <c r="F5" s="3" t="s">
        <v>33</v>
      </c>
      <c r="G5" s="2" t="s">
        <v>13</v>
      </c>
      <c r="H5" s="3" t="s">
        <v>33</v>
      </c>
      <c r="I5" s="2" t="s">
        <v>13</v>
      </c>
      <c r="J5" s="3" t="s">
        <v>33</v>
      </c>
      <c r="K5" s="2" t="s">
        <v>13</v>
      </c>
      <c r="L5" s="3" t="s">
        <v>33</v>
      </c>
    </row>
    <row r="6" spans="1:15" x14ac:dyDescent="0.2">
      <c r="A6" s="3"/>
      <c r="B6" s="10" t="s">
        <v>8</v>
      </c>
      <c r="C6" s="7"/>
      <c r="D6" s="7"/>
      <c r="E6" s="7"/>
      <c r="F6" s="7"/>
      <c r="G6" s="7"/>
      <c r="H6" s="7"/>
      <c r="I6" s="7"/>
      <c r="J6" s="7"/>
      <c r="K6" s="7"/>
      <c r="L6" s="7"/>
    </row>
    <row r="7" spans="1:15" ht="33" x14ac:dyDescent="0.2">
      <c r="A7" s="3">
        <v>24</v>
      </c>
      <c r="B7" s="14" t="s">
        <v>112</v>
      </c>
      <c r="C7" s="2">
        <v>200</v>
      </c>
      <c r="D7" s="2">
        <v>250</v>
      </c>
      <c r="E7" s="2">
        <v>9.24</v>
      </c>
      <c r="F7" s="2">
        <v>10.5</v>
      </c>
      <c r="G7" s="2">
        <v>8.8000000000000007</v>
      </c>
      <c r="H7" s="2">
        <v>10</v>
      </c>
      <c r="I7" s="2">
        <v>48.4</v>
      </c>
      <c r="J7" s="2">
        <v>55</v>
      </c>
      <c r="K7" s="2">
        <v>244.03</v>
      </c>
      <c r="L7" s="2">
        <v>344.33</v>
      </c>
    </row>
    <row r="8" spans="1:15" ht="22.5" x14ac:dyDescent="0.2">
      <c r="A8" s="3">
        <v>2</v>
      </c>
      <c r="B8" s="15" t="s">
        <v>16</v>
      </c>
      <c r="C8" s="2">
        <v>60</v>
      </c>
      <c r="D8" s="2">
        <v>60</v>
      </c>
      <c r="E8" s="2">
        <v>4.9800000000000004</v>
      </c>
      <c r="F8" s="2">
        <v>4.9800000000000004</v>
      </c>
      <c r="G8" s="2">
        <v>0.48</v>
      </c>
      <c r="H8" s="2">
        <v>0.48</v>
      </c>
      <c r="I8" s="2">
        <v>31.32</v>
      </c>
      <c r="J8" s="2">
        <v>31.32</v>
      </c>
      <c r="K8" s="2">
        <v>106</v>
      </c>
      <c r="L8" s="2">
        <v>106</v>
      </c>
    </row>
    <row r="9" spans="1:15" x14ac:dyDescent="0.2">
      <c r="A9" s="3">
        <v>25</v>
      </c>
      <c r="B9" s="15" t="s">
        <v>39</v>
      </c>
      <c r="C9" s="2">
        <v>25</v>
      </c>
      <c r="D9" s="2">
        <v>25</v>
      </c>
      <c r="E9" s="2">
        <v>5.8</v>
      </c>
      <c r="F9" s="2">
        <v>5.8</v>
      </c>
      <c r="G9" s="2">
        <v>7.37</v>
      </c>
      <c r="H9" s="2">
        <v>7.37</v>
      </c>
      <c r="I9" s="2"/>
      <c r="J9" s="2"/>
      <c r="K9" s="2">
        <v>70</v>
      </c>
      <c r="L9" s="2">
        <v>70</v>
      </c>
    </row>
    <row r="10" spans="1:15" ht="22.5" x14ac:dyDescent="0.2">
      <c r="A10" s="3">
        <v>12.81</v>
      </c>
      <c r="B10" s="15" t="s">
        <v>106</v>
      </c>
      <c r="C10" s="2">
        <v>200</v>
      </c>
      <c r="D10" s="2">
        <v>200</v>
      </c>
      <c r="E10" s="2">
        <v>0.13</v>
      </c>
      <c r="F10" s="2">
        <v>0.13</v>
      </c>
      <c r="G10" s="2">
        <v>7.0000000000000007E-2</v>
      </c>
      <c r="H10" s="2">
        <v>7.0000000000000007E-2</v>
      </c>
      <c r="I10" s="2">
        <v>13.65</v>
      </c>
      <c r="J10" s="2">
        <v>13.65</v>
      </c>
      <c r="K10" s="2">
        <v>56</v>
      </c>
      <c r="L10" s="2">
        <v>56</v>
      </c>
    </row>
    <row r="11" spans="1:15" x14ac:dyDescent="0.2">
      <c r="A11" s="3"/>
      <c r="B11" s="16" t="s">
        <v>66</v>
      </c>
      <c r="C11" s="3">
        <v>100</v>
      </c>
      <c r="D11" s="3">
        <v>100</v>
      </c>
      <c r="E11" s="2">
        <v>0.9</v>
      </c>
      <c r="F11" s="2">
        <v>0.9</v>
      </c>
      <c r="G11" s="2">
        <v>0.2</v>
      </c>
      <c r="H11" s="2">
        <v>0.2</v>
      </c>
      <c r="I11" s="2">
        <v>8.1</v>
      </c>
      <c r="J11" s="2">
        <v>8.1</v>
      </c>
      <c r="K11" s="2">
        <v>43</v>
      </c>
      <c r="L11" s="2">
        <v>43</v>
      </c>
    </row>
    <row r="12" spans="1:15" ht="22.5" x14ac:dyDescent="0.2">
      <c r="A12" s="3"/>
      <c r="B12" s="19" t="s">
        <v>18</v>
      </c>
      <c r="C12" s="2">
        <v>200</v>
      </c>
      <c r="D12" s="2">
        <v>200</v>
      </c>
      <c r="E12" s="2">
        <v>10</v>
      </c>
      <c r="F12" s="2">
        <v>10</v>
      </c>
      <c r="G12" s="2">
        <v>5</v>
      </c>
      <c r="H12" s="2">
        <v>5</v>
      </c>
      <c r="I12" s="2">
        <v>7</v>
      </c>
      <c r="J12" s="2">
        <v>7</v>
      </c>
      <c r="K12" s="2">
        <v>136</v>
      </c>
      <c r="L12" s="2">
        <v>136</v>
      </c>
    </row>
    <row r="13" spans="1:15" s="1" customFormat="1" x14ac:dyDescent="0.2">
      <c r="A13" s="8"/>
      <c r="B13" s="11" t="s">
        <v>7</v>
      </c>
      <c r="C13" s="5">
        <f t="shared" ref="C13:L13" si="0">SUM(C7:C12)</f>
        <v>785</v>
      </c>
      <c r="D13" s="5">
        <f t="shared" si="0"/>
        <v>835</v>
      </c>
      <c r="E13" s="5">
        <f>SUM(E7:E12)</f>
        <v>31.049999999999997</v>
      </c>
      <c r="F13" s="5">
        <f t="shared" si="0"/>
        <v>32.31</v>
      </c>
      <c r="G13" s="5">
        <f t="shared" si="0"/>
        <v>21.92</v>
      </c>
      <c r="H13" s="5">
        <f t="shared" si="0"/>
        <v>23.12</v>
      </c>
      <c r="I13" s="5">
        <f t="shared" si="0"/>
        <v>108.47</v>
      </c>
      <c r="J13" s="5">
        <f t="shared" si="0"/>
        <v>115.07</v>
      </c>
      <c r="K13" s="5">
        <f t="shared" si="0"/>
        <v>655.03</v>
      </c>
      <c r="L13" s="5">
        <f t="shared" si="0"/>
        <v>755.32999999999993</v>
      </c>
      <c r="M13" s="35">
        <f>K13/2585*100</f>
        <v>25.339651837524173</v>
      </c>
      <c r="N13" s="35">
        <f>L13/2992*100</f>
        <v>25.24498663101604</v>
      </c>
      <c r="O13" s="32">
        <v>25</v>
      </c>
    </row>
    <row r="14" spans="1:15" x14ac:dyDescent="0.2">
      <c r="A14" s="2"/>
      <c r="B14" s="45" t="s">
        <v>14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5" ht="78" x14ac:dyDescent="0.2">
      <c r="A15" s="2">
        <v>4.2699999999999996</v>
      </c>
      <c r="B15" s="15" t="s">
        <v>67</v>
      </c>
      <c r="C15" s="2">
        <v>200</v>
      </c>
      <c r="D15" s="2">
        <v>250</v>
      </c>
      <c r="E15" s="2">
        <v>1.89</v>
      </c>
      <c r="F15" s="2">
        <v>2.36</v>
      </c>
      <c r="G15" s="2">
        <v>7.84</v>
      </c>
      <c r="H15" s="2">
        <v>9.8000000000000007</v>
      </c>
      <c r="I15" s="2">
        <v>2.5499999999999998</v>
      </c>
      <c r="J15" s="2">
        <v>3.19</v>
      </c>
      <c r="K15" s="2">
        <v>55.9</v>
      </c>
      <c r="L15" s="2">
        <v>69.88</v>
      </c>
    </row>
    <row r="16" spans="1:15" ht="22.5" x14ac:dyDescent="0.2">
      <c r="A16" s="2"/>
      <c r="B16" s="16" t="s">
        <v>70</v>
      </c>
      <c r="C16" s="2">
        <v>40</v>
      </c>
      <c r="D16" s="2">
        <v>40</v>
      </c>
      <c r="E16" s="2">
        <v>3.8</v>
      </c>
      <c r="F16" s="2">
        <v>3.8</v>
      </c>
      <c r="G16" s="2">
        <v>0.36</v>
      </c>
      <c r="H16" s="2">
        <v>0.36</v>
      </c>
      <c r="I16" s="2">
        <v>23.87</v>
      </c>
      <c r="J16" s="2">
        <v>23.87</v>
      </c>
      <c r="K16" s="2">
        <v>80.73</v>
      </c>
      <c r="L16" s="2">
        <v>80.73</v>
      </c>
    </row>
    <row r="17" spans="1:15" ht="70.5" customHeight="1" x14ac:dyDescent="0.2">
      <c r="A17" s="2">
        <v>28.29</v>
      </c>
      <c r="B17" s="15" t="s">
        <v>68</v>
      </c>
      <c r="C17" s="20" t="s">
        <v>35</v>
      </c>
      <c r="D17" s="20" t="s">
        <v>17</v>
      </c>
      <c r="E17" s="2">
        <v>20.100000000000001</v>
      </c>
      <c r="F17" s="2">
        <v>19.28</v>
      </c>
      <c r="G17" s="2">
        <v>25.53</v>
      </c>
      <c r="H17" s="2">
        <v>28.87</v>
      </c>
      <c r="I17" s="2">
        <v>59.6</v>
      </c>
      <c r="J17" s="2">
        <v>68.48</v>
      </c>
      <c r="K17" s="2">
        <v>510.88</v>
      </c>
      <c r="L17" s="2">
        <v>639.19000000000005</v>
      </c>
    </row>
    <row r="18" spans="1:15" ht="22.5" x14ac:dyDescent="0.2">
      <c r="A18" s="2"/>
      <c r="B18" s="16" t="s">
        <v>56</v>
      </c>
      <c r="C18" s="3">
        <v>36</v>
      </c>
      <c r="D18" s="3">
        <v>36</v>
      </c>
      <c r="E18" s="2">
        <v>3.06</v>
      </c>
      <c r="F18" s="2">
        <v>3.06</v>
      </c>
      <c r="G18" s="2">
        <v>1.19</v>
      </c>
      <c r="H18" s="2">
        <v>1.19</v>
      </c>
      <c r="I18" s="2">
        <v>25.3</v>
      </c>
      <c r="J18" s="2">
        <v>25.3</v>
      </c>
      <c r="K18" s="2">
        <v>93.24</v>
      </c>
      <c r="L18" s="2">
        <v>93.24</v>
      </c>
    </row>
    <row r="19" spans="1:15" ht="21.75" x14ac:dyDescent="0.2">
      <c r="A19" s="9">
        <v>8</v>
      </c>
      <c r="B19" s="16" t="s">
        <v>69</v>
      </c>
      <c r="C19" s="2">
        <v>200</v>
      </c>
      <c r="D19" s="2">
        <v>200</v>
      </c>
      <c r="E19" s="2">
        <v>0.35</v>
      </c>
      <c r="F19" s="2">
        <v>0.35</v>
      </c>
      <c r="G19" s="2">
        <v>0.11</v>
      </c>
      <c r="H19" s="2">
        <v>0.11</v>
      </c>
      <c r="I19" s="2">
        <v>23.61</v>
      </c>
      <c r="J19" s="2">
        <v>23.61</v>
      </c>
      <c r="K19" s="2">
        <v>98.4</v>
      </c>
      <c r="L19" s="2">
        <v>98.4</v>
      </c>
    </row>
    <row r="20" spans="1:15" s="1" customFormat="1" ht="44.25" x14ac:dyDescent="0.2">
      <c r="A20" s="29">
        <v>82</v>
      </c>
      <c r="B20" s="30" t="s">
        <v>71</v>
      </c>
      <c r="C20" s="28">
        <v>100</v>
      </c>
      <c r="D20" s="28">
        <v>100</v>
      </c>
      <c r="E20" s="28">
        <v>0.95</v>
      </c>
      <c r="F20" s="28">
        <v>0.95</v>
      </c>
      <c r="G20" s="28">
        <v>6.08</v>
      </c>
      <c r="H20" s="28">
        <v>6.08</v>
      </c>
      <c r="I20" s="28">
        <v>3.05</v>
      </c>
      <c r="J20" s="28">
        <v>3.05</v>
      </c>
      <c r="K20" s="28">
        <v>70.7</v>
      </c>
      <c r="L20" s="28">
        <v>70.7</v>
      </c>
      <c r="M20" s="32"/>
    </row>
    <row r="21" spans="1:15" x14ac:dyDescent="0.2">
      <c r="A21" s="6"/>
      <c r="B21" s="11" t="s">
        <v>9</v>
      </c>
      <c r="C21" s="5">
        <f>C15+C16+C18+C19+C20+90+150</f>
        <v>816</v>
      </c>
      <c r="D21" s="5">
        <f>D15+D16+D18+D19+D20+100+180</f>
        <v>906</v>
      </c>
      <c r="E21" s="5">
        <f t="shared" ref="E21:L21" si="1">SUM(E15:E20)</f>
        <v>30.15</v>
      </c>
      <c r="F21" s="5">
        <f t="shared" si="1"/>
        <v>29.8</v>
      </c>
      <c r="G21" s="5">
        <f t="shared" si="1"/>
        <v>41.11</v>
      </c>
      <c r="H21" s="5">
        <f t="shared" si="1"/>
        <v>46.41</v>
      </c>
      <c r="I21" s="5">
        <f t="shared" si="1"/>
        <v>137.98000000000002</v>
      </c>
      <c r="J21" s="5">
        <f t="shared" si="1"/>
        <v>147.5</v>
      </c>
      <c r="K21" s="5">
        <f t="shared" si="1"/>
        <v>909.85</v>
      </c>
      <c r="L21" s="5">
        <f t="shared" si="1"/>
        <v>1052.1400000000001</v>
      </c>
      <c r="M21" s="35">
        <f>K21/2585*100</f>
        <v>35.197292069632496</v>
      </c>
      <c r="N21" s="35">
        <f>L21/2992*100</f>
        <v>35.165106951871664</v>
      </c>
      <c r="O21">
        <v>35</v>
      </c>
    </row>
    <row r="22" spans="1:15" x14ac:dyDescent="0.2">
      <c r="A22" s="2"/>
      <c r="B22" s="12" t="s">
        <v>11</v>
      </c>
      <c r="C22" s="4"/>
      <c r="D22" s="4"/>
      <c r="E22" s="4">
        <f t="shared" ref="E22:L22" si="2">E13+E21</f>
        <v>61.199999999999996</v>
      </c>
      <c r="F22" s="4">
        <f t="shared" si="2"/>
        <v>62.11</v>
      </c>
      <c r="G22" s="4">
        <f t="shared" si="2"/>
        <v>63.03</v>
      </c>
      <c r="H22" s="4">
        <f t="shared" si="2"/>
        <v>69.53</v>
      </c>
      <c r="I22" s="4">
        <f t="shared" si="2"/>
        <v>246.45000000000002</v>
      </c>
      <c r="J22" s="4">
        <f t="shared" si="2"/>
        <v>262.57</v>
      </c>
      <c r="K22" s="4">
        <f t="shared" si="2"/>
        <v>1564.88</v>
      </c>
      <c r="L22" s="4">
        <f t="shared" si="2"/>
        <v>1807.47</v>
      </c>
      <c r="M22" s="36"/>
    </row>
  </sheetData>
  <mergeCells count="10">
    <mergeCell ref="A3:A5"/>
    <mergeCell ref="B3:B5"/>
    <mergeCell ref="C3:D4"/>
    <mergeCell ref="E3:J3"/>
    <mergeCell ref="E4:F4"/>
    <mergeCell ref="G4:H4"/>
    <mergeCell ref="I4:J4"/>
    <mergeCell ref="B14:L14"/>
    <mergeCell ref="K3:L4"/>
    <mergeCell ref="C1:F1"/>
  </mergeCells>
  <phoneticPr fontId="2" type="noConversion"/>
  <pageMargins left="0.7" right="0.7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A13" workbookViewId="0">
      <pane xSplit="1" topLeftCell="B1" activePane="topRight" state="frozen"/>
      <selection activeCell="A6" sqref="A6"/>
      <selection pane="topRight" activeCell="I18" sqref="I18:J18"/>
    </sheetView>
  </sheetViews>
  <sheetFormatPr defaultRowHeight="12.75" x14ac:dyDescent="0.2"/>
  <cols>
    <col min="1" max="1" width="5.7109375" customWidth="1"/>
    <col min="2" max="2" width="30.28515625" customWidth="1"/>
    <col min="3" max="3" width="7.85546875" customWidth="1"/>
    <col min="4" max="4" width="8.28515625" customWidth="1"/>
    <col min="5" max="5" width="8.85546875" customWidth="1"/>
    <col min="6" max="6" width="8.28515625" customWidth="1"/>
    <col min="7" max="7" width="7.28515625" customWidth="1"/>
    <col min="8" max="8" width="8.42578125" customWidth="1"/>
    <col min="9" max="9" width="7.85546875" customWidth="1"/>
    <col min="10" max="11" width="7.5703125" customWidth="1"/>
    <col min="12" max="12" width="8.42578125" customWidth="1"/>
    <col min="13" max="14" width="9.140625" style="33"/>
  </cols>
  <sheetData>
    <row r="1" spans="1:16" x14ac:dyDescent="0.2">
      <c r="C1" s="51" t="s">
        <v>22</v>
      </c>
      <c r="D1" s="51"/>
      <c r="E1" s="51"/>
      <c r="F1" s="51"/>
    </row>
    <row r="3" spans="1:16" ht="20.25" customHeight="1" x14ac:dyDescent="0.2">
      <c r="A3" s="46" t="s">
        <v>12</v>
      </c>
      <c r="B3" s="47" t="s">
        <v>0</v>
      </c>
      <c r="C3" s="46" t="s">
        <v>1</v>
      </c>
      <c r="D3" s="46"/>
      <c r="E3" s="48" t="s">
        <v>2</v>
      </c>
      <c r="F3" s="48"/>
      <c r="G3" s="48"/>
      <c r="H3" s="48"/>
      <c r="I3" s="48"/>
      <c r="J3" s="48"/>
      <c r="K3" s="50" t="s">
        <v>6</v>
      </c>
      <c r="L3" s="50"/>
    </row>
    <row r="4" spans="1:16" ht="31.5" customHeight="1" x14ac:dyDescent="0.2">
      <c r="A4" s="46"/>
      <c r="B4" s="47"/>
      <c r="C4" s="46"/>
      <c r="D4" s="46"/>
      <c r="E4" s="49" t="s">
        <v>3</v>
      </c>
      <c r="F4" s="49"/>
      <c r="G4" s="49" t="s">
        <v>4</v>
      </c>
      <c r="H4" s="49"/>
      <c r="I4" s="49" t="s">
        <v>5</v>
      </c>
      <c r="J4" s="49"/>
      <c r="K4" s="50"/>
      <c r="L4" s="50"/>
    </row>
    <row r="5" spans="1:16" ht="31.5" customHeight="1" x14ac:dyDescent="0.2">
      <c r="A5" s="46"/>
      <c r="B5" s="47"/>
      <c r="C5" s="2" t="s">
        <v>13</v>
      </c>
      <c r="D5" s="3" t="s">
        <v>33</v>
      </c>
      <c r="E5" s="2" t="s">
        <v>13</v>
      </c>
      <c r="F5" s="3" t="s">
        <v>36</v>
      </c>
      <c r="G5" s="2" t="s">
        <v>13</v>
      </c>
      <c r="H5" s="3" t="s">
        <v>33</v>
      </c>
      <c r="I5" s="2" t="s">
        <v>13</v>
      </c>
      <c r="J5" s="3" t="s">
        <v>33</v>
      </c>
      <c r="K5" s="2" t="s">
        <v>13</v>
      </c>
      <c r="L5" s="3" t="s">
        <v>33</v>
      </c>
    </row>
    <row r="6" spans="1:16" x14ac:dyDescent="0.2">
      <c r="A6" s="3"/>
      <c r="B6" s="10" t="s">
        <v>8</v>
      </c>
      <c r="C6" s="7"/>
      <c r="D6" s="7"/>
      <c r="E6" s="7"/>
      <c r="F6" s="7"/>
      <c r="G6" s="7"/>
      <c r="H6" s="7"/>
      <c r="I6" s="7"/>
      <c r="J6" s="7"/>
      <c r="K6" s="7"/>
      <c r="L6" s="7"/>
    </row>
    <row r="7" spans="1:16" ht="33" x14ac:dyDescent="0.2">
      <c r="A7" s="3">
        <v>35</v>
      </c>
      <c r="B7" s="14" t="s">
        <v>113</v>
      </c>
      <c r="C7" s="2">
        <v>200</v>
      </c>
      <c r="D7" s="2">
        <v>250</v>
      </c>
      <c r="E7" s="2">
        <v>5.28</v>
      </c>
      <c r="F7" s="2">
        <v>7.14</v>
      </c>
      <c r="G7" s="2">
        <v>11.37</v>
      </c>
      <c r="H7" s="2">
        <v>12.92</v>
      </c>
      <c r="I7" s="2">
        <v>44.99</v>
      </c>
      <c r="J7" s="2">
        <v>51.13</v>
      </c>
      <c r="K7" s="2">
        <v>220.13</v>
      </c>
      <c r="L7" s="2">
        <v>324.33</v>
      </c>
    </row>
    <row r="8" spans="1:16" ht="22.5" x14ac:dyDescent="0.2">
      <c r="A8" s="3">
        <v>2</v>
      </c>
      <c r="B8" s="15" t="s">
        <v>16</v>
      </c>
      <c r="C8" s="2">
        <v>60</v>
      </c>
      <c r="D8" s="2">
        <v>60</v>
      </c>
      <c r="E8" s="2">
        <v>4.9800000000000004</v>
      </c>
      <c r="F8" s="2">
        <v>4.9800000000000004</v>
      </c>
      <c r="G8" s="2">
        <v>0.48</v>
      </c>
      <c r="H8" s="2">
        <v>0.48</v>
      </c>
      <c r="I8" s="2">
        <v>31.32</v>
      </c>
      <c r="J8" s="2">
        <v>31.32</v>
      </c>
      <c r="K8" s="2">
        <v>106</v>
      </c>
      <c r="L8" s="2">
        <v>106</v>
      </c>
    </row>
    <row r="9" spans="1:16" ht="21.75" x14ac:dyDescent="0.2">
      <c r="A9" s="3">
        <v>2</v>
      </c>
      <c r="B9" s="15" t="s">
        <v>37</v>
      </c>
      <c r="C9" s="2">
        <v>15</v>
      </c>
      <c r="D9" s="2">
        <v>15</v>
      </c>
      <c r="E9" s="2">
        <v>0.12</v>
      </c>
      <c r="F9" s="2">
        <v>0.12</v>
      </c>
      <c r="G9" s="2">
        <v>10.87</v>
      </c>
      <c r="H9" s="2">
        <v>10.87</v>
      </c>
      <c r="I9" s="2">
        <v>0.2</v>
      </c>
      <c r="J9" s="2">
        <v>0.2</v>
      </c>
      <c r="K9" s="2">
        <v>76.069999999999993</v>
      </c>
      <c r="L9" s="2">
        <v>76.069999999999993</v>
      </c>
    </row>
    <row r="10" spans="1:16" ht="22.5" x14ac:dyDescent="0.2">
      <c r="A10" s="3"/>
      <c r="B10" s="15" t="s">
        <v>72</v>
      </c>
      <c r="C10" s="2">
        <v>200</v>
      </c>
      <c r="D10" s="2">
        <v>200</v>
      </c>
      <c r="E10" s="2">
        <v>0.34</v>
      </c>
      <c r="F10" s="2">
        <v>0.34</v>
      </c>
      <c r="G10" s="2">
        <v>0.9</v>
      </c>
      <c r="H10" s="2">
        <v>0.9</v>
      </c>
      <c r="I10" s="2">
        <v>37.06</v>
      </c>
      <c r="J10" s="2">
        <v>37.06</v>
      </c>
      <c r="K10" s="2">
        <v>112</v>
      </c>
      <c r="L10" s="2">
        <v>112</v>
      </c>
    </row>
    <row r="11" spans="1:16" ht="33.75" x14ac:dyDescent="0.2">
      <c r="A11" s="22">
        <v>3</v>
      </c>
      <c r="B11" s="15" t="s">
        <v>109</v>
      </c>
      <c r="C11" s="2">
        <v>200</v>
      </c>
      <c r="D11" s="2">
        <v>200</v>
      </c>
      <c r="E11" s="2">
        <v>4.08</v>
      </c>
      <c r="F11" s="2">
        <v>4.08</v>
      </c>
      <c r="G11" s="2">
        <v>3.54</v>
      </c>
      <c r="H11" s="2">
        <v>3.54</v>
      </c>
      <c r="I11" s="2">
        <v>27.58</v>
      </c>
      <c r="J11" s="2">
        <v>27.58</v>
      </c>
      <c r="K11" s="2">
        <v>88.6</v>
      </c>
      <c r="L11" s="2">
        <v>88.6</v>
      </c>
      <c r="M11" s="43"/>
      <c r="N11" s="43"/>
    </row>
    <row r="12" spans="1:16" x14ac:dyDescent="0.2">
      <c r="A12" s="3"/>
      <c r="B12" s="23" t="s">
        <v>53</v>
      </c>
      <c r="C12" s="24">
        <v>100</v>
      </c>
      <c r="D12" s="24">
        <v>100</v>
      </c>
      <c r="E12" s="24">
        <v>0.4</v>
      </c>
      <c r="F12" s="24">
        <v>0.4</v>
      </c>
      <c r="G12" s="24">
        <v>0.4</v>
      </c>
      <c r="H12" s="24">
        <v>0.4</v>
      </c>
      <c r="I12" s="24">
        <v>9.8000000000000007</v>
      </c>
      <c r="J12" s="24">
        <v>9.8000000000000007</v>
      </c>
      <c r="K12" s="24">
        <v>47</v>
      </c>
      <c r="L12" s="24">
        <v>47</v>
      </c>
    </row>
    <row r="13" spans="1:16" s="1" customFormat="1" x14ac:dyDescent="0.2">
      <c r="A13" s="8"/>
      <c r="B13" s="11" t="s">
        <v>7</v>
      </c>
      <c r="C13" s="5">
        <f t="shared" ref="C13:L13" si="0">SUM(C7:C12)</f>
        <v>775</v>
      </c>
      <c r="D13" s="5">
        <f t="shared" si="0"/>
        <v>825</v>
      </c>
      <c r="E13" s="5">
        <f t="shared" si="0"/>
        <v>15.200000000000001</v>
      </c>
      <c r="F13" s="5">
        <f t="shared" si="0"/>
        <v>17.059999999999999</v>
      </c>
      <c r="G13" s="5">
        <f t="shared" si="0"/>
        <v>27.559999999999995</v>
      </c>
      <c r="H13" s="5">
        <f t="shared" si="0"/>
        <v>29.109999999999996</v>
      </c>
      <c r="I13" s="5">
        <f t="shared" si="0"/>
        <v>150.95000000000002</v>
      </c>
      <c r="J13" s="5">
        <f t="shared" si="0"/>
        <v>157.09000000000003</v>
      </c>
      <c r="K13" s="5">
        <f t="shared" si="0"/>
        <v>649.80000000000007</v>
      </c>
      <c r="L13" s="5">
        <f t="shared" si="0"/>
        <v>754</v>
      </c>
      <c r="M13" s="35">
        <f>K13/2585*100</f>
        <v>25.137330754352032</v>
      </c>
      <c r="N13" s="35">
        <f>L13/2992*100</f>
        <v>25.200534759358291</v>
      </c>
      <c r="P13" s="1">
        <v>25</v>
      </c>
    </row>
    <row r="14" spans="1:16" x14ac:dyDescent="0.2">
      <c r="A14" s="2"/>
      <c r="B14" s="45" t="s">
        <v>14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6" ht="111.75" x14ac:dyDescent="0.2">
      <c r="A15" s="2">
        <v>4.5</v>
      </c>
      <c r="B15" s="15" t="s">
        <v>55</v>
      </c>
      <c r="C15" s="2">
        <v>200</v>
      </c>
      <c r="D15" s="2">
        <v>250</v>
      </c>
      <c r="E15" s="2">
        <v>3.33</v>
      </c>
      <c r="F15" s="2">
        <v>4.16</v>
      </c>
      <c r="G15" s="2">
        <v>1.74</v>
      </c>
      <c r="H15" s="2">
        <v>2.1800000000000002</v>
      </c>
      <c r="I15" s="2">
        <v>4.95</v>
      </c>
      <c r="J15" s="2">
        <v>6.19</v>
      </c>
      <c r="K15" s="2">
        <v>55.61</v>
      </c>
      <c r="L15" s="2">
        <v>69.510000000000005</v>
      </c>
    </row>
    <row r="16" spans="1:16" ht="22.5" x14ac:dyDescent="0.2">
      <c r="A16" s="2"/>
      <c r="B16" s="16" t="s">
        <v>59</v>
      </c>
      <c r="C16" s="2">
        <v>45</v>
      </c>
      <c r="D16" s="2">
        <v>45</v>
      </c>
      <c r="E16" s="2">
        <v>4.2699999999999996</v>
      </c>
      <c r="F16" s="2">
        <v>4.2699999999999996</v>
      </c>
      <c r="G16" s="2">
        <v>0.41</v>
      </c>
      <c r="H16" s="2">
        <v>0.41</v>
      </c>
      <c r="I16" s="2">
        <v>26.85</v>
      </c>
      <c r="J16" s="2">
        <v>26.85</v>
      </c>
      <c r="K16" s="2">
        <v>90.82</v>
      </c>
      <c r="L16" s="2">
        <v>90.82</v>
      </c>
    </row>
    <row r="17" spans="1:16" ht="66.75" x14ac:dyDescent="0.2">
      <c r="A17" s="2">
        <v>36.369999999999997</v>
      </c>
      <c r="B17" s="15" t="s">
        <v>73</v>
      </c>
      <c r="C17" s="20" t="s">
        <v>35</v>
      </c>
      <c r="D17" s="20" t="s">
        <v>17</v>
      </c>
      <c r="E17" s="2">
        <v>22.22</v>
      </c>
      <c r="F17" s="2">
        <v>25.93</v>
      </c>
      <c r="G17" s="2">
        <v>31.96</v>
      </c>
      <c r="H17" s="2">
        <v>35.630000000000003</v>
      </c>
      <c r="I17" s="2">
        <v>59.87</v>
      </c>
      <c r="J17" s="2">
        <v>66.52</v>
      </c>
      <c r="K17" s="2">
        <v>565.55999999999995</v>
      </c>
      <c r="L17" s="2">
        <v>693.56</v>
      </c>
    </row>
    <row r="18" spans="1:16" ht="22.5" x14ac:dyDescent="0.2">
      <c r="A18" s="2"/>
      <c r="B18" s="16" t="s">
        <v>56</v>
      </c>
      <c r="C18" s="3">
        <v>36</v>
      </c>
      <c r="D18" s="3">
        <v>36</v>
      </c>
      <c r="E18" s="2">
        <v>3.06</v>
      </c>
      <c r="F18" s="2">
        <v>3.06</v>
      </c>
      <c r="G18" s="2">
        <v>1.19</v>
      </c>
      <c r="H18" s="2">
        <v>1.19</v>
      </c>
      <c r="I18" s="2">
        <v>25.3</v>
      </c>
      <c r="J18" s="2">
        <v>25.3</v>
      </c>
      <c r="K18" s="2">
        <v>93.24</v>
      </c>
      <c r="L18" s="2">
        <v>93.24</v>
      </c>
    </row>
    <row r="19" spans="1:16" ht="44.25" x14ac:dyDescent="0.2">
      <c r="A19" s="2">
        <v>38</v>
      </c>
      <c r="B19" s="30" t="s">
        <v>74</v>
      </c>
      <c r="C19" s="28">
        <v>100</v>
      </c>
      <c r="D19" s="28">
        <v>100</v>
      </c>
      <c r="E19" s="28">
        <v>1.8</v>
      </c>
      <c r="F19" s="28">
        <v>1.8</v>
      </c>
      <c r="G19" s="28">
        <v>3.1</v>
      </c>
      <c r="H19" s="28">
        <v>3.1</v>
      </c>
      <c r="I19" s="28">
        <v>6.4</v>
      </c>
      <c r="J19" s="28">
        <v>6.4</v>
      </c>
      <c r="K19" s="28">
        <v>61.7</v>
      </c>
      <c r="L19" s="28">
        <v>61.7</v>
      </c>
    </row>
    <row r="20" spans="1:16" ht="22.5" x14ac:dyDescent="0.2">
      <c r="A20" s="3">
        <v>12.42</v>
      </c>
      <c r="B20" s="15" t="s">
        <v>41</v>
      </c>
      <c r="C20" s="2">
        <v>200</v>
      </c>
      <c r="D20" s="2">
        <v>200</v>
      </c>
      <c r="E20" s="2">
        <v>0.15</v>
      </c>
      <c r="F20" s="2">
        <v>0.15</v>
      </c>
      <c r="G20" s="2">
        <v>0.03</v>
      </c>
      <c r="H20" s="2">
        <v>0.03</v>
      </c>
      <c r="I20" s="2">
        <v>20.48</v>
      </c>
      <c r="J20" s="2">
        <v>20.48</v>
      </c>
      <c r="K20" s="2">
        <v>42.56</v>
      </c>
      <c r="L20" s="2">
        <v>42.56</v>
      </c>
    </row>
    <row r="21" spans="1:16" s="1" customFormat="1" x14ac:dyDescent="0.2">
      <c r="A21" s="8"/>
      <c r="B21" s="11" t="s">
        <v>9</v>
      </c>
      <c r="C21" s="5">
        <f>C15+C16+C18+C19+C20+100+150</f>
        <v>831</v>
      </c>
      <c r="D21" s="5">
        <f>D15+D16+D18+D19+D20+120+180</f>
        <v>931</v>
      </c>
      <c r="E21" s="5">
        <f t="shared" ref="E21:L21" si="1">SUM(E15:E20)</f>
        <v>34.83</v>
      </c>
      <c r="F21" s="5">
        <f t="shared" si="1"/>
        <v>39.369999999999997</v>
      </c>
      <c r="G21" s="5">
        <f t="shared" si="1"/>
        <v>38.43</v>
      </c>
      <c r="H21" s="5">
        <f t="shared" si="1"/>
        <v>42.540000000000006</v>
      </c>
      <c r="I21" s="5">
        <f t="shared" si="1"/>
        <v>143.85</v>
      </c>
      <c r="J21" s="5">
        <f t="shared" si="1"/>
        <v>151.73999999999998</v>
      </c>
      <c r="K21" s="5">
        <f t="shared" si="1"/>
        <v>909.49</v>
      </c>
      <c r="L21" s="5">
        <f t="shared" si="1"/>
        <v>1051.3899999999999</v>
      </c>
      <c r="M21" s="35">
        <f>K21/2585*100</f>
        <v>35.183365570599612</v>
      </c>
      <c r="N21" s="35">
        <f>L21/2992*100</f>
        <v>35.140040106951872</v>
      </c>
      <c r="P21" s="1">
        <v>35</v>
      </c>
    </row>
    <row r="22" spans="1:16" ht="18" customHeight="1" x14ac:dyDescent="0.2">
      <c r="A22" s="2"/>
      <c r="B22" s="12" t="s">
        <v>11</v>
      </c>
      <c r="C22" s="4"/>
      <c r="D22" s="4"/>
      <c r="E22" s="4">
        <f t="shared" ref="E22:L22" si="2">E13+E21</f>
        <v>50.03</v>
      </c>
      <c r="F22" s="4">
        <f t="shared" si="2"/>
        <v>56.429999999999993</v>
      </c>
      <c r="G22" s="4">
        <f t="shared" si="2"/>
        <v>65.989999999999995</v>
      </c>
      <c r="H22" s="4">
        <f t="shared" si="2"/>
        <v>71.650000000000006</v>
      </c>
      <c r="I22" s="4">
        <f t="shared" si="2"/>
        <v>294.8</v>
      </c>
      <c r="J22" s="4">
        <f t="shared" si="2"/>
        <v>308.83000000000004</v>
      </c>
      <c r="K22" s="4">
        <f t="shared" si="2"/>
        <v>1559.29</v>
      </c>
      <c r="L22" s="4">
        <f t="shared" si="2"/>
        <v>1805.3899999999999</v>
      </c>
    </row>
    <row r="23" spans="1:16" x14ac:dyDescent="0.2">
      <c r="A23" s="2"/>
    </row>
  </sheetData>
  <mergeCells count="10">
    <mergeCell ref="I4:J4"/>
    <mergeCell ref="B14:L14"/>
    <mergeCell ref="C1:F1"/>
    <mergeCell ref="K3:L4"/>
    <mergeCell ref="A3:A5"/>
    <mergeCell ref="B3:B5"/>
    <mergeCell ref="C3:D4"/>
    <mergeCell ref="E3:J3"/>
    <mergeCell ref="E4:F4"/>
    <mergeCell ref="G4:H4"/>
  </mergeCells>
  <phoneticPr fontId="2" type="noConversion"/>
  <pageMargins left="0.7" right="0.7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13" workbookViewId="0">
      <pane xSplit="1" topLeftCell="B1" activePane="topRight" state="frozen"/>
      <selection activeCell="A6" sqref="A6"/>
      <selection pane="topRight" activeCell="J19" sqref="J19"/>
    </sheetView>
  </sheetViews>
  <sheetFormatPr defaultRowHeight="12.75" x14ac:dyDescent="0.2"/>
  <cols>
    <col min="1" max="1" width="5.7109375" customWidth="1"/>
    <col min="2" max="2" width="30.28515625" customWidth="1"/>
    <col min="3" max="3" width="8.5703125" customWidth="1"/>
    <col min="4" max="4" width="8.85546875" customWidth="1"/>
    <col min="5" max="5" width="7.5703125" customWidth="1"/>
    <col min="6" max="6" width="8.85546875" customWidth="1"/>
    <col min="7" max="7" width="8.42578125" customWidth="1"/>
    <col min="8" max="9" width="8" customWidth="1"/>
    <col min="10" max="11" width="8.28515625" customWidth="1"/>
    <col min="12" max="12" width="9.28515625" customWidth="1"/>
    <col min="13" max="13" width="10.7109375" bestFit="1" customWidth="1"/>
  </cols>
  <sheetData>
    <row r="1" spans="1:14" x14ac:dyDescent="0.2">
      <c r="C1" s="51" t="s">
        <v>23</v>
      </c>
      <c r="D1" s="51"/>
      <c r="E1" s="51"/>
      <c r="F1" s="51"/>
    </row>
    <row r="3" spans="1:14" ht="20.25" customHeight="1" x14ac:dyDescent="0.2">
      <c r="A3" s="46" t="s">
        <v>12</v>
      </c>
      <c r="B3" s="47" t="s">
        <v>0</v>
      </c>
      <c r="C3" s="46" t="s">
        <v>1</v>
      </c>
      <c r="D3" s="46"/>
      <c r="E3" s="48" t="s">
        <v>2</v>
      </c>
      <c r="F3" s="48"/>
      <c r="G3" s="48"/>
      <c r="H3" s="48"/>
      <c r="I3" s="48"/>
      <c r="J3" s="48"/>
      <c r="K3" s="50" t="s">
        <v>6</v>
      </c>
      <c r="L3" s="50"/>
    </row>
    <row r="4" spans="1:14" ht="31.5" customHeight="1" x14ac:dyDescent="0.2">
      <c r="A4" s="46"/>
      <c r="B4" s="47"/>
      <c r="C4" s="46"/>
      <c r="D4" s="46"/>
      <c r="E4" s="49" t="s">
        <v>3</v>
      </c>
      <c r="F4" s="49"/>
      <c r="G4" s="49" t="s">
        <v>4</v>
      </c>
      <c r="H4" s="49"/>
      <c r="I4" s="49" t="s">
        <v>5</v>
      </c>
      <c r="J4" s="49"/>
      <c r="K4" s="50"/>
      <c r="L4" s="50"/>
    </row>
    <row r="5" spans="1:14" ht="31.5" customHeight="1" x14ac:dyDescent="0.2">
      <c r="A5" s="46"/>
      <c r="B5" s="47"/>
      <c r="C5" s="2" t="s">
        <v>13</v>
      </c>
      <c r="D5" s="3" t="s">
        <v>33</v>
      </c>
      <c r="E5" s="2" t="s">
        <v>13</v>
      </c>
      <c r="F5" s="3" t="s">
        <v>33</v>
      </c>
      <c r="G5" s="2" t="s">
        <v>13</v>
      </c>
      <c r="H5" s="3" t="s">
        <v>33</v>
      </c>
      <c r="I5" s="2" t="s">
        <v>13</v>
      </c>
      <c r="J5" s="3" t="s">
        <v>33</v>
      </c>
      <c r="K5" s="2" t="s">
        <v>13</v>
      </c>
      <c r="L5" s="3" t="s">
        <v>33</v>
      </c>
    </row>
    <row r="6" spans="1:14" x14ac:dyDescent="0.2">
      <c r="A6" s="3"/>
      <c r="B6" s="10" t="s">
        <v>8</v>
      </c>
      <c r="C6" s="7"/>
      <c r="D6" s="7"/>
      <c r="E6" s="7"/>
      <c r="F6" s="7"/>
      <c r="G6" s="7"/>
      <c r="H6" s="7"/>
      <c r="I6" s="7"/>
      <c r="J6" s="7"/>
      <c r="K6" s="7"/>
      <c r="L6" s="7"/>
    </row>
    <row r="7" spans="1:14" ht="67.5" customHeight="1" x14ac:dyDescent="0.2">
      <c r="A7" s="2">
        <v>9</v>
      </c>
      <c r="B7" s="19" t="s">
        <v>77</v>
      </c>
      <c r="C7" s="2" t="s">
        <v>76</v>
      </c>
      <c r="D7" s="2" t="s">
        <v>75</v>
      </c>
      <c r="E7" s="2">
        <v>21.6</v>
      </c>
      <c r="F7" s="2">
        <v>28.8</v>
      </c>
      <c r="G7" s="2">
        <v>11.25</v>
      </c>
      <c r="H7" s="2">
        <v>15</v>
      </c>
      <c r="I7" s="2">
        <v>50.5</v>
      </c>
      <c r="J7" s="2">
        <v>64</v>
      </c>
      <c r="K7" s="2">
        <v>139.5</v>
      </c>
      <c r="L7" s="2">
        <v>243.2</v>
      </c>
    </row>
    <row r="8" spans="1:14" ht="22.5" x14ac:dyDescent="0.2">
      <c r="A8" s="3">
        <v>2</v>
      </c>
      <c r="B8" s="15" t="s">
        <v>16</v>
      </c>
      <c r="C8" s="2">
        <v>60</v>
      </c>
      <c r="D8" s="2">
        <v>60</v>
      </c>
      <c r="E8" s="2">
        <v>4.9800000000000004</v>
      </c>
      <c r="F8" s="2">
        <v>4.9800000000000004</v>
      </c>
      <c r="G8" s="2">
        <v>0.48</v>
      </c>
      <c r="H8" s="2">
        <v>0.48</v>
      </c>
      <c r="I8" s="2">
        <v>31.32</v>
      </c>
      <c r="J8" s="2">
        <v>31.32</v>
      </c>
      <c r="K8" s="2">
        <v>106</v>
      </c>
      <c r="L8" s="2">
        <v>106</v>
      </c>
    </row>
    <row r="9" spans="1:14" ht="21.75" x14ac:dyDescent="0.2">
      <c r="A9" s="3">
        <v>2</v>
      </c>
      <c r="B9" s="15" t="s">
        <v>37</v>
      </c>
      <c r="C9" s="2">
        <v>15</v>
      </c>
      <c r="D9" s="2">
        <v>15</v>
      </c>
      <c r="E9" s="2">
        <v>0.12</v>
      </c>
      <c r="F9" s="2">
        <v>0.12</v>
      </c>
      <c r="G9" s="2">
        <v>10.87</v>
      </c>
      <c r="H9" s="2">
        <v>10.87</v>
      </c>
      <c r="I9" s="2">
        <v>0.2</v>
      </c>
      <c r="J9" s="2">
        <v>0.2</v>
      </c>
      <c r="K9" s="2">
        <v>76.069999999999993</v>
      </c>
      <c r="L9" s="2">
        <v>76.069999999999993</v>
      </c>
    </row>
    <row r="10" spans="1:14" ht="22.5" x14ac:dyDescent="0.2">
      <c r="A10" s="3"/>
      <c r="B10" s="15" t="s">
        <v>38</v>
      </c>
      <c r="C10" s="2">
        <v>40</v>
      </c>
      <c r="D10" s="2">
        <v>40</v>
      </c>
      <c r="E10" s="2">
        <v>5.08</v>
      </c>
      <c r="F10" s="2">
        <v>5.08</v>
      </c>
      <c r="G10" s="2">
        <v>4.5999999999999996</v>
      </c>
      <c r="H10" s="2">
        <v>4.5999999999999996</v>
      </c>
      <c r="I10" s="2">
        <v>0.28000000000000003</v>
      </c>
      <c r="J10" s="2">
        <v>0.28000000000000003</v>
      </c>
      <c r="K10" s="2">
        <v>58</v>
      </c>
      <c r="L10" s="2">
        <v>58</v>
      </c>
    </row>
    <row r="11" spans="1:14" ht="22.5" x14ac:dyDescent="0.2">
      <c r="A11" s="39"/>
      <c r="B11" s="15" t="s">
        <v>78</v>
      </c>
      <c r="C11" s="2">
        <v>200</v>
      </c>
      <c r="D11" s="2">
        <v>200</v>
      </c>
      <c r="E11" s="2">
        <v>0.82</v>
      </c>
      <c r="F11" s="2">
        <v>0.82</v>
      </c>
      <c r="G11" s="2">
        <v>0.16</v>
      </c>
      <c r="H11" s="2">
        <v>0.16</v>
      </c>
      <c r="I11" s="2">
        <v>34</v>
      </c>
      <c r="J11" s="2">
        <v>34</v>
      </c>
      <c r="K11" s="2">
        <v>102</v>
      </c>
      <c r="L11" s="2">
        <v>102</v>
      </c>
    </row>
    <row r="12" spans="1:14" x14ac:dyDescent="0.2">
      <c r="B12" s="27" t="s">
        <v>61</v>
      </c>
      <c r="C12" s="28">
        <v>100</v>
      </c>
      <c r="D12" s="28">
        <v>100</v>
      </c>
      <c r="E12" s="28">
        <v>0.8</v>
      </c>
      <c r="F12" s="28">
        <v>0.8</v>
      </c>
      <c r="G12" s="28">
        <v>0.6</v>
      </c>
      <c r="H12" s="28">
        <v>0.6</v>
      </c>
      <c r="I12" s="28">
        <v>20.6</v>
      </c>
      <c r="J12" s="28">
        <v>20.6</v>
      </c>
      <c r="K12" s="28">
        <v>94</v>
      </c>
      <c r="L12" s="28">
        <v>94</v>
      </c>
    </row>
    <row r="13" spans="1:14" ht="33.75" x14ac:dyDescent="0.2">
      <c r="A13" s="3">
        <v>26</v>
      </c>
      <c r="B13" s="15" t="s">
        <v>111</v>
      </c>
      <c r="C13" s="2">
        <v>200</v>
      </c>
      <c r="D13" s="2">
        <v>200</v>
      </c>
      <c r="E13" s="2">
        <v>3.17</v>
      </c>
      <c r="F13" s="2">
        <v>3.17</v>
      </c>
      <c r="G13" s="2">
        <v>2.68</v>
      </c>
      <c r="H13" s="2">
        <v>2.68</v>
      </c>
      <c r="I13" s="2">
        <v>25.95</v>
      </c>
      <c r="J13" s="2">
        <v>25.95</v>
      </c>
      <c r="K13" s="2">
        <v>80.599999999999994</v>
      </c>
      <c r="L13" s="2">
        <v>80.599999999999994</v>
      </c>
    </row>
    <row r="14" spans="1:14" s="1" customFormat="1" x14ac:dyDescent="0.2">
      <c r="A14" s="8"/>
      <c r="B14" s="11" t="s">
        <v>7</v>
      </c>
      <c r="C14" s="5">
        <f>C8+C9+C10+C11+C12+C13+170</f>
        <v>785</v>
      </c>
      <c r="D14" s="5">
        <f>D8+D9+D10+D11+D12+D13+220</f>
        <v>835</v>
      </c>
      <c r="E14" s="5">
        <f>SUM(E7:E13)</f>
        <v>36.57</v>
      </c>
      <c r="F14" s="5">
        <f t="shared" ref="F14:L14" si="0">SUM(F7:F13)</f>
        <v>43.769999999999996</v>
      </c>
      <c r="G14" s="5">
        <f t="shared" si="0"/>
        <v>30.640000000000004</v>
      </c>
      <c r="H14" s="5">
        <f t="shared" si="0"/>
        <v>34.390000000000008</v>
      </c>
      <c r="I14" s="5">
        <f t="shared" si="0"/>
        <v>162.85</v>
      </c>
      <c r="J14" s="5">
        <f t="shared" si="0"/>
        <v>176.35</v>
      </c>
      <c r="K14" s="5">
        <f t="shared" si="0"/>
        <v>656.17</v>
      </c>
      <c r="L14" s="5">
        <f t="shared" si="0"/>
        <v>759.87</v>
      </c>
      <c r="M14" s="35">
        <f>K14/2585*100</f>
        <v>25.38375241779497</v>
      </c>
      <c r="N14" s="35">
        <f>L14/2992*100</f>
        <v>25.396724598930483</v>
      </c>
    </row>
    <row r="15" spans="1:14" x14ac:dyDescent="0.2">
      <c r="A15" s="2"/>
      <c r="B15" s="45" t="s">
        <v>14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</row>
    <row r="16" spans="1:14" ht="100.5" x14ac:dyDescent="0.2">
      <c r="A16" s="26">
        <v>4.16</v>
      </c>
      <c r="B16" s="15" t="s">
        <v>79</v>
      </c>
      <c r="C16" s="2">
        <v>200</v>
      </c>
      <c r="D16" s="2">
        <v>250</v>
      </c>
      <c r="E16" s="2">
        <v>0.92</v>
      </c>
      <c r="F16" s="2">
        <v>1.1499999999999999</v>
      </c>
      <c r="G16" s="2">
        <v>0.95</v>
      </c>
      <c r="H16" s="2">
        <v>1.19</v>
      </c>
      <c r="I16" s="2">
        <v>1.26</v>
      </c>
      <c r="J16" s="2">
        <v>1.58</v>
      </c>
      <c r="K16" s="2">
        <v>34.36</v>
      </c>
      <c r="L16" s="2">
        <v>42.95</v>
      </c>
    </row>
    <row r="17" spans="1:14" ht="22.5" x14ac:dyDescent="0.2">
      <c r="A17" s="2"/>
      <c r="B17" s="16" t="s">
        <v>59</v>
      </c>
      <c r="C17" s="2">
        <v>45</v>
      </c>
      <c r="D17" s="2">
        <v>45</v>
      </c>
      <c r="E17" s="2">
        <v>4.2699999999999996</v>
      </c>
      <c r="F17" s="2">
        <v>4.2699999999999996</v>
      </c>
      <c r="G17" s="2">
        <v>0.41</v>
      </c>
      <c r="H17" s="2">
        <v>0.41</v>
      </c>
      <c r="I17" s="2">
        <v>26.85</v>
      </c>
      <c r="J17" s="2">
        <v>26.85</v>
      </c>
      <c r="K17" s="2">
        <v>90.82</v>
      </c>
      <c r="L17" s="2">
        <v>90.82</v>
      </c>
    </row>
    <row r="18" spans="1:14" ht="55.5" x14ac:dyDescent="0.2">
      <c r="A18" s="2">
        <v>43.44</v>
      </c>
      <c r="B18" s="15" t="s">
        <v>80</v>
      </c>
      <c r="C18" s="20" t="s">
        <v>40</v>
      </c>
      <c r="D18" s="37" t="s">
        <v>34</v>
      </c>
      <c r="E18" s="2">
        <v>19.66</v>
      </c>
      <c r="F18" s="2">
        <v>23.59</v>
      </c>
      <c r="G18" s="2">
        <v>27.44</v>
      </c>
      <c r="H18" s="2">
        <v>32.93</v>
      </c>
      <c r="I18" s="2">
        <v>36.479999999999997</v>
      </c>
      <c r="J18" s="2">
        <v>51.77</v>
      </c>
      <c r="K18" s="2">
        <v>402.86</v>
      </c>
      <c r="L18" s="2">
        <v>527.91999999999996</v>
      </c>
    </row>
    <row r="19" spans="1:14" ht="22.5" x14ac:dyDescent="0.2">
      <c r="A19" s="2"/>
      <c r="B19" s="16" t="s">
        <v>56</v>
      </c>
      <c r="C19" s="3">
        <v>36</v>
      </c>
      <c r="D19" s="3">
        <v>36</v>
      </c>
      <c r="E19" s="2">
        <v>3.06</v>
      </c>
      <c r="F19" s="2">
        <v>3.06</v>
      </c>
      <c r="G19" s="2">
        <v>1.19</v>
      </c>
      <c r="H19" s="2">
        <v>1.19</v>
      </c>
      <c r="I19" s="2">
        <v>25.3</v>
      </c>
      <c r="J19" s="2">
        <v>25.3</v>
      </c>
      <c r="K19" s="2">
        <v>93.24</v>
      </c>
      <c r="L19" s="2">
        <v>93.24</v>
      </c>
    </row>
    <row r="20" spans="1:14" ht="22.5" x14ac:dyDescent="0.2">
      <c r="A20" s="2"/>
      <c r="B20" s="15" t="s">
        <v>49</v>
      </c>
      <c r="C20" s="3">
        <v>100</v>
      </c>
      <c r="D20" s="3">
        <v>100</v>
      </c>
      <c r="E20" s="2">
        <v>1</v>
      </c>
      <c r="F20" s="2">
        <v>1</v>
      </c>
      <c r="G20" s="2">
        <v>4</v>
      </c>
      <c r="H20" s="2">
        <v>4</v>
      </c>
      <c r="I20" s="2">
        <v>7</v>
      </c>
      <c r="J20" s="2">
        <v>7</v>
      </c>
      <c r="K20" s="2">
        <v>65</v>
      </c>
      <c r="L20" s="2">
        <v>65</v>
      </c>
    </row>
    <row r="21" spans="1:14" ht="21.75" x14ac:dyDescent="0.2">
      <c r="A21" s="13">
        <v>23</v>
      </c>
      <c r="B21" s="40" t="s">
        <v>81</v>
      </c>
      <c r="C21" s="18">
        <v>200</v>
      </c>
      <c r="D21" s="18">
        <v>200</v>
      </c>
      <c r="E21" s="18"/>
      <c r="F21" s="18"/>
      <c r="G21" s="18"/>
      <c r="H21" s="18"/>
      <c r="I21" s="18">
        <v>36.6</v>
      </c>
      <c r="J21" s="18">
        <v>36.6</v>
      </c>
      <c r="K21" s="18">
        <v>105.6</v>
      </c>
      <c r="L21" s="18">
        <v>105.6</v>
      </c>
    </row>
    <row r="22" spans="1:14" ht="22.5" x14ac:dyDescent="0.2">
      <c r="A22" s="13"/>
      <c r="B22" s="19" t="s">
        <v>18</v>
      </c>
      <c r="C22" s="2">
        <v>200</v>
      </c>
      <c r="D22" s="2">
        <v>200</v>
      </c>
      <c r="E22" s="2">
        <v>10</v>
      </c>
      <c r="F22" s="2">
        <v>10</v>
      </c>
      <c r="G22" s="2">
        <v>5</v>
      </c>
      <c r="H22" s="2">
        <v>5</v>
      </c>
      <c r="I22" s="2">
        <v>7</v>
      </c>
      <c r="J22" s="2">
        <v>7</v>
      </c>
      <c r="K22" s="2">
        <v>136</v>
      </c>
      <c r="L22" s="2">
        <v>136</v>
      </c>
    </row>
    <row r="23" spans="1:14" s="1" customFormat="1" x14ac:dyDescent="0.2">
      <c r="A23" s="8"/>
      <c r="B23" s="11" t="s">
        <v>9</v>
      </c>
      <c r="C23" s="5">
        <f t="shared" ref="C23:L23" si="1">SUM(C16:C22)</f>
        <v>781</v>
      </c>
      <c r="D23" s="5">
        <f t="shared" si="1"/>
        <v>831</v>
      </c>
      <c r="E23" s="5">
        <f t="shared" si="1"/>
        <v>38.909999999999997</v>
      </c>
      <c r="F23" s="5">
        <f t="shared" si="1"/>
        <v>43.07</v>
      </c>
      <c r="G23" s="5">
        <f t="shared" si="1"/>
        <v>38.99</v>
      </c>
      <c r="H23" s="5">
        <f t="shared" si="1"/>
        <v>44.72</v>
      </c>
      <c r="I23" s="5">
        <f t="shared" si="1"/>
        <v>140.49</v>
      </c>
      <c r="J23" s="5">
        <f t="shared" si="1"/>
        <v>156.1</v>
      </c>
      <c r="K23" s="5">
        <f t="shared" si="1"/>
        <v>927.88</v>
      </c>
      <c r="L23" s="5">
        <f t="shared" si="1"/>
        <v>1061.53</v>
      </c>
      <c r="M23" s="35">
        <f>K23/2585*100</f>
        <v>35.894777562862664</v>
      </c>
      <c r="N23" s="35">
        <f>L23/2992*100</f>
        <v>35.478943850267378</v>
      </c>
    </row>
    <row r="24" spans="1:14" x14ac:dyDescent="0.2">
      <c r="A24" s="2"/>
      <c r="B24" s="12" t="s">
        <v>11</v>
      </c>
      <c r="C24" s="4"/>
      <c r="D24" s="4"/>
      <c r="E24" s="4">
        <f>E14+E23</f>
        <v>75.47999999999999</v>
      </c>
      <c r="F24" s="4">
        <f t="shared" ref="F24:L24" si="2">F14+F23</f>
        <v>86.84</v>
      </c>
      <c r="G24" s="4">
        <f t="shared" si="2"/>
        <v>69.63000000000001</v>
      </c>
      <c r="H24" s="4">
        <f t="shared" si="2"/>
        <v>79.110000000000014</v>
      </c>
      <c r="I24" s="4">
        <f t="shared" si="2"/>
        <v>303.34000000000003</v>
      </c>
      <c r="J24" s="4">
        <f t="shared" si="2"/>
        <v>332.45</v>
      </c>
      <c r="K24" s="4">
        <f t="shared" si="2"/>
        <v>1584.05</v>
      </c>
      <c r="L24" s="4">
        <f t="shared" si="2"/>
        <v>1821.4</v>
      </c>
    </row>
  </sheetData>
  <mergeCells count="10">
    <mergeCell ref="K3:L4"/>
    <mergeCell ref="A3:A5"/>
    <mergeCell ref="B15:L15"/>
    <mergeCell ref="C1:F1"/>
    <mergeCell ref="B3:B5"/>
    <mergeCell ref="C3:D4"/>
    <mergeCell ref="E3:J3"/>
    <mergeCell ref="E4:F4"/>
    <mergeCell ref="G4:H4"/>
    <mergeCell ref="I4:J4"/>
  </mergeCells>
  <phoneticPr fontId="2" type="noConversion"/>
  <pageMargins left="0.7" right="0.7" top="0.75" bottom="0.75" header="0.3" footer="0.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10" workbookViewId="0">
      <pane xSplit="1" topLeftCell="B1" activePane="topRight" state="frozen"/>
      <selection activeCell="A6" sqref="A6"/>
      <selection pane="topRight" activeCell="J19" sqref="J19"/>
    </sheetView>
  </sheetViews>
  <sheetFormatPr defaultRowHeight="12.75" x14ac:dyDescent="0.2"/>
  <cols>
    <col min="1" max="1" width="5.7109375" customWidth="1"/>
    <col min="2" max="2" width="30.28515625" customWidth="1"/>
    <col min="3" max="3" width="10" customWidth="1"/>
    <col min="4" max="4" width="9.85546875" customWidth="1"/>
    <col min="5" max="5" width="8.42578125" customWidth="1"/>
    <col min="7" max="7" width="7.7109375" customWidth="1"/>
    <col min="8" max="8" width="9" customWidth="1"/>
    <col min="9" max="9" width="7.7109375" customWidth="1"/>
    <col min="10" max="10" width="8.140625" customWidth="1"/>
    <col min="11" max="11" width="7.7109375" customWidth="1"/>
    <col min="12" max="12" width="8.28515625" customWidth="1"/>
    <col min="13" max="14" width="9.140625" style="33"/>
  </cols>
  <sheetData>
    <row r="1" spans="1:14" x14ac:dyDescent="0.2">
      <c r="C1" s="51" t="s">
        <v>24</v>
      </c>
      <c r="D1" s="51"/>
      <c r="E1" s="51"/>
      <c r="F1" s="51"/>
    </row>
    <row r="3" spans="1:14" ht="20.25" customHeight="1" x14ac:dyDescent="0.2">
      <c r="A3" s="46" t="s">
        <v>12</v>
      </c>
      <c r="B3" s="47" t="s">
        <v>0</v>
      </c>
      <c r="C3" s="46" t="s">
        <v>1</v>
      </c>
      <c r="D3" s="46"/>
      <c r="E3" s="48" t="s">
        <v>2</v>
      </c>
      <c r="F3" s="48"/>
      <c r="G3" s="48"/>
      <c r="H3" s="48"/>
      <c r="I3" s="48"/>
      <c r="J3" s="48"/>
      <c r="K3" s="50" t="s">
        <v>6</v>
      </c>
      <c r="L3" s="50"/>
    </row>
    <row r="4" spans="1:14" ht="31.5" customHeight="1" x14ac:dyDescent="0.2">
      <c r="A4" s="46"/>
      <c r="B4" s="47"/>
      <c r="C4" s="46"/>
      <c r="D4" s="46"/>
      <c r="E4" s="49" t="s">
        <v>3</v>
      </c>
      <c r="F4" s="49"/>
      <c r="G4" s="49" t="s">
        <v>4</v>
      </c>
      <c r="H4" s="49"/>
      <c r="I4" s="49" t="s">
        <v>5</v>
      </c>
      <c r="J4" s="49"/>
      <c r="K4" s="50"/>
      <c r="L4" s="50"/>
    </row>
    <row r="5" spans="1:14" ht="31.5" customHeight="1" x14ac:dyDescent="0.2">
      <c r="A5" s="46"/>
      <c r="B5" s="47"/>
      <c r="C5" s="2" t="s">
        <v>13</v>
      </c>
      <c r="D5" s="3" t="s">
        <v>33</v>
      </c>
      <c r="E5" s="2" t="s">
        <v>13</v>
      </c>
      <c r="F5" s="3" t="s">
        <v>33</v>
      </c>
      <c r="G5" s="2" t="s">
        <v>13</v>
      </c>
      <c r="H5" s="3" t="s">
        <v>33</v>
      </c>
      <c r="I5" s="2" t="s">
        <v>13</v>
      </c>
      <c r="J5" s="3" t="s">
        <v>33</v>
      </c>
      <c r="K5" s="2" t="s">
        <v>13</v>
      </c>
      <c r="L5" s="3" t="s">
        <v>33</v>
      </c>
    </row>
    <row r="6" spans="1:14" x14ac:dyDescent="0.2">
      <c r="A6" s="3"/>
      <c r="B6" s="10" t="s">
        <v>8</v>
      </c>
      <c r="C6" s="7"/>
      <c r="D6" s="7"/>
      <c r="E6" s="7"/>
      <c r="F6" s="7"/>
      <c r="G6" s="7"/>
      <c r="H6" s="7"/>
      <c r="I6" s="7"/>
      <c r="J6" s="7"/>
      <c r="K6" s="7"/>
      <c r="L6" s="7"/>
    </row>
    <row r="7" spans="1:14" ht="44.25" x14ac:dyDescent="0.2">
      <c r="A7" s="3">
        <v>47</v>
      </c>
      <c r="B7" s="15" t="s">
        <v>114</v>
      </c>
      <c r="C7" s="2">
        <v>200</v>
      </c>
      <c r="D7" s="2">
        <v>250</v>
      </c>
      <c r="E7" s="2">
        <v>5.55</v>
      </c>
      <c r="F7" s="2">
        <v>6.94</v>
      </c>
      <c r="G7" s="2">
        <v>9.74</v>
      </c>
      <c r="H7" s="2">
        <v>12.18</v>
      </c>
      <c r="I7" s="2">
        <v>38.51</v>
      </c>
      <c r="J7" s="2">
        <v>48.14</v>
      </c>
      <c r="K7" s="2">
        <v>233.83</v>
      </c>
      <c r="L7" s="2">
        <v>328.33</v>
      </c>
    </row>
    <row r="8" spans="1:14" ht="22.5" x14ac:dyDescent="0.2">
      <c r="A8" s="3">
        <v>2</v>
      </c>
      <c r="B8" s="15" t="s">
        <v>16</v>
      </c>
      <c r="C8" s="2">
        <v>60</v>
      </c>
      <c r="D8" s="2">
        <v>60</v>
      </c>
      <c r="E8" s="2">
        <v>4.9800000000000004</v>
      </c>
      <c r="F8" s="2">
        <v>4.9800000000000004</v>
      </c>
      <c r="G8" s="2">
        <v>0.48</v>
      </c>
      <c r="H8" s="2">
        <v>0.48</v>
      </c>
      <c r="I8" s="2">
        <v>31.32</v>
      </c>
      <c r="J8" s="2">
        <v>31.32</v>
      </c>
      <c r="K8" s="2">
        <v>106</v>
      </c>
      <c r="L8" s="2">
        <v>106</v>
      </c>
    </row>
    <row r="9" spans="1:14" x14ac:dyDescent="0.2">
      <c r="A9" s="3">
        <v>25</v>
      </c>
      <c r="B9" s="15" t="s">
        <v>39</v>
      </c>
      <c r="C9" s="2">
        <v>25</v>
      </c>
      <c r="D9" s="2">
        <v>25</v>
      </c>
      <c r="E9" s="2">
        <v>5.8</v>
      </c>
      <c r="F9" s="2">
        <v>5.8</v>
      </c>
      <c r="G9" s="2">
        <v>7.37</v>
      </c>
      <c r="H9" s="2">
        <v>7.37</v>
      </c>
      <c r="I9" s="2"/>
      <c r="J9" s="2"/>
      <c r="K9" s="2">
        <v>70</v>
      </c>
      <c r="L9" s="2">
        <v>70</v>
      </c>
    </row>
    <row r="10" spans="1:14" ht="21.75" x14ac:dyDescent="0.2">
      <c r="A10" s="3"/>
      <c r="B10" s="15" t="s">
        <v>54</v>
      </c>
      <c r="C10" s="2">
        <v>200</v>
      </c>
      <c r="D10" s="2">
        <v>200</v>
      </c>
      <c r="E10" s="2">
        <v>0.2</v>
      </c>
      <c r="F10" s="2">
        <v>0.2</v>
      </c>
      <c r="G10" s="2">
        <v>1.1399999999999999</v>
      </c>
      <c r="H10" s="2">
        <v>1.1399999999999999</v>
      </c>
      <c r="I10" s="2">
        <v>33.020000000000003</v>
      </c>
      <c r="J10" s="2">
        <v>33.020000000000003</v>
      </c>
      <c r="K10" s="2">
        <v>98</v>
      </c>
      <c r="L10" s="2">
        <v>98</v>
      </c>
    </row>
    <row r="11" spans="1:14" x14ac:dyDescent="0.2">
      <c r="A11" s="3"/>
      <c r="B11" s="16" t="s">
        <v>66</v>
      </c>
      <c r="C11" s="3">
        <v>100</v>
      </c>
      <c r="D11" s="3">
        <v>100</v>
      </c>
      <c r="E11" s="2">
        <v>0.9</v>
      </c>
      <c r="F11" s="2">
        <v>0.9</v>
      </c>
      <c r="G11" s="2">
        <v>0.2</v>
      </c>
      <c r="H11" s="2">
        <v>0.2</v>
      </c>
      <c r="I11" s="2">
        <v>8.1</v>
      </c>
      <c r="J11" s="2">
        <v>8.1</v>
      </c>
      <c r="K11" s="2">
        <v>43</v>
      </c>
      <c r="L11" s="2">
        <v>43</v>
      </c>
    </row>
    <row r="12" spans="1:14" ht="33.75" x14ac:dyDescent="0.2">
      <c r="A12" s="2">
        <v>12.34</v>
      </c>
      <c r="B12" s="41" t="s">
        <v>86</v>
      </c>
      <c r="C12" s="9">
        <v>200</v>
      </c>
      <c r="D12" s="9">
        <v>200</v>
      </c>
      <c r="E12" s="9">
        <v>0.13</v>
      </c>
      <c r="F12" s="9">
        <v>0.13</v>
      </c>
      <c r="G12" s="9">
        <v>0.02</v>
      </c>
      <c r="H12" s="9">
        <v>0.02</v>
      </c>
      <c r="I12" s="9">
        <v>15.2</v>
      </c>
      <c r="J12" s="9">
        <v>15.2</v>
      </c>
      <c r="K12" s="9">
        <v>105</v>
      </c>
      <c r="L12" s="9">
        <v>105</v>
      </c>
    </row>
    <row r="13" spans="1:14" s="1" customFormat="1" x14ac:dyDescent="0.2">
      <c r="A13" s="8"/>
      <c r="B13" s="11" t="s">
        <v>7</v>
      </c>
      <c r="C13" s="5">
        <f t="shared" ref="C13:L13" si="0">SUM(C7:C12)</f>
        <v>785</v>
      </c>
      <c r="D13" s="5">
        <f t="shared" si="0"/>
        <v>835</v>
      </c>
      <c r="E13" s="5">
        <f t="shared" si="0"/>
        <v>17.559999999999999</v>
      </c>
      <c r="F13" s="5">
        <f t="shared" si="0"/>
        <v>18.95</v>
      </c>
      <c r="G13" s="5">
        <f t="shared" si="0"/>
        <v>18.95</v>
      </c>
      <c r="H13" s="5">
        <f t="shared" si="0"/>
        <v>21.39</v>
      </c>
      <c r="I13" s="5">
        <f t="shared" si="0"/>
        <v>126.14999999999999</v>
      </c>
      <c r="J13" s="5">
        <f t="shared" si="0"/>
        <v>135.78</v>
      </c>
      <c r="K13" s="5">
        <f t="shared" si="0"/>
        <v>655.83</v>
      </c>
      <c r="L13" s="5">
        <f t="shared" si="0"/>
        <v>750.32999999999993</v>
      </c>
      <c r="M13" s="35">
        <f>K13/2585*100</f>
        <v>25.370599613152805</v>
      </c>
      <c r="N13" s="35">
        <f>L13/2992*100</f>
        <v>25.077874331550799</v>
      </c>
    </row>
    <row r="14" spans="1:14" x14ac:dyDescent="0.2">
      <c r="A14" s="2"/>
      <c r="B14" s="45" t="s">
        <v>14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4" ht="55.5" x14ac:dyDescent="0.2">
      <c r="A15" s="13">
        <v>46</v>
      </c>
      <c r="B15" s="17" t="s">
        <v>82</v>
      </c>
      <c r="C15" s="21">
        <v>200</v>
      </c>
      <c r="D15" s="21">
        <v>250</v>
      </c>
      <c r="E15" s="18">
        <v>1.18</v>
      </c>
      <c r="F15" s="18">
        <v>1.48</v>
      </c>
      <c r="G15" s="18">
        <v>3.94</v>
      </c>
      <c r="H15" s="18">
        <v>4.92</v>
      </c>
      <c r="I15" s="18">
        <v>4.87</v>
      </c>
      <c r="J15" s="18">
        <v>6.09</v>
      </c>
      <c r="K15" s="18">
        <v>117.12</v>
      </c>
      <c r="L15" s="18">
        <v>146.4</v>
      </c>
    </row>
    <row r="16" spans="1:14" ht="22.5" x14ac:dyDescent="0.2">
      <c r="A16" s="2"/>
      <c r="B16" s="16" t="s">
        <v>59</v>
      </c>
      <c r="C16" s="2">
        <v>45</v>
      </c>
      <c r="D16" s="2">
        <v>45</v>
      </c>
      <c r="E16" s="2">
        <v>4.2699999999999996</v>
      </c>
      <c r="F16" s="2">
        <v>4.2699999999999996</v>
      </c>
      <c r="G16" s="2">
        <v>0.41</v>
      </c>
      <c r="H16" s="2">
        <v>0.41</v>
      </c>
      <c r="I16" s="2">
        <v>26.85</v>
      </c>
      <c r="J16" s="2">
        <v>26.85</v>
      </c>
      <c r="K16" s="2">
        <v>90.82</v>
      </c>
      <c r="L16" s="2">
        <v>90.82</v>
      </c>
    </row>
    <row r="17" spans="1:14" ht="77.25" x14ac:dyDescent="0.2">
      <c r="A17" s="38" t="s">
        <v>50</v>
      </c>
      <c r="B17" s="15" t="s">
        <v>83</v>
      </c>
      <c r="C17" s="20" t="s">
        <v>35</v>
      </c>
      <c r="D17" s="20" t="s">
        <v>17</v>
      </c>
      <c r="E17" s="2">
        <v>9.51</v>
      </c>
      <c r="F17" s="2">
        <v>10.82</v>
      </c>
      <c r="G17" s="2">
        <v>21.69</v>
      </c>
      <c r="H17" s="2">
        <v>23.37</v>
      </c>
      <c r="I17" s="2">
        <v>61.78</v>
      </c>
      <c r="J17" s="2">
        <v>77.349999999999994</v>
      </c>
      <c r="K17" s="2">
        <v>439.28</v>
      </c>
      <c r="L17" s="2">
        <v>546.59</v>
      </c>
    </row>
    <row r="18" spans="1:14" ht="22.5" x14ac:dyDescent="0.2">
      <c r="A18" s="2"/>
      <c r="B18" s="16" t="s">
        <v>56</v>
      </c>
      <c r="C18" s="3">
        <v>36</v>
      </c>
      <c r="D18" s="3">
        <v>36</v>
      </c>
      <c r="E18" s="2">
        <v>3.06</v>
      </c>
      <c r="F18" s="2">
        <v>3.06</v>
      </c>
      <c r="G18" s="2">
        <v>1.19</v>
      </c>
      <c r="H18" s="2">
        <v>1.19</v>
      </c>
      <c r="I18" s="2">
        <v>25.3</v>
      </c>
      <c r="J18" s="2">
        <v>25.3</v>
      </c>
      <c r="K18" s="2">
        <v>93.24</v>
      </c>
      <c r="L18" s="2">
        <v>93.24</v>
      </c>
    </row>
    <row r="19" spans="1:14" ht="44.25" x14ac:dyDescent="0.2">
      <c r="A19" s="2">
        <v>49</v>
      </c>
      <c r="B19" s="30" t="s">
        <v>84</v>
      </c>
      <c r="C19" s="28">
        <v>100</v>
      </c>
      <c r="D19" s="28">
        <v>100</v>
      </c>
      <c r="E19" s="28">
        <v>1.31</v>
      </c>
      <c r="F19" s="28">
        <v>1.31</v>
      </c>
      <c r="G19" s="28">
        <v>3.25</v>
      </c>
      <c r="H19" s="28">
        <v>3.25</v>
      </c>
      <c r="I19" s="28">
        <v>11.35</v>
      </c>
      <c r="J19" s="28">
        <v>11.35</v>
      </c>
      <c r="K19" s="28">
        <v>60.4</v>
      </c>
      <c r="L19" s="28">
        <v>60.4</v>
      </c>
    </row>
    <row r="20" spans="1:14" ht="21.75" x14ac:dyDescent="0.2">
      <c r="A20" s="2">
        <v>8</v>
      </c>
      <c r="B20" s="16" t="s">
        <v>85</v>
      </c>
      <c r="C20" s="2">
        <v>200</v>
      </c>
      <c r="D20" s="2">
        <v>200</v>
      </c>
      <c r="E20" s="2">
        <v>0.6</v>
      </c>
      <c r="F20" s="2">
        <v>0.6</v>
      </c>
      <c r="G20" s="2"/>
      <c r="H20" s="2"/>
      <c r="I20" s="2">
        <v>39</v>
      </c>
      <c r="J20" s="2">
        <v>39</v>
      </c>
      <c r="K20" s="2">
        <v>111.2</v>
      </c>
      <c r="L20" s="2">
        <v>111.2</v>
      </c>
    </row>
    <row r="21" spans="1:14" s="1" customFormat="1" x14ac:dyDescent="0.2">
      <c r="A21" s="8"/>
      <c r="B21" s="11" t="s">
        <v>9</v>
      </c>
      <c r="C21" s="5">
        <f>C15+C16+C18+C19+C20+90+150</f>
        <v>821</v>
      </c>
      <c r="D21" s="5">
        <f>D15+D16+D18+D19+D20+100+180</f>
        <v>911</v>
      </c>
      <c r="E21" s="5">
        <f t="shared" ref="E21:L21" si="1">SUM(E15:E20)</f>
        <v>19.93</v>
      </c>
      <c r="F21" s="5">
        <f t="shared" si="1"/>
        <v>21.54</v>
      </c>
      <c r="G21" s="5">
        <f t="shared" si="1"/>
        <v>30.48</v>
      </c>
      <c r="H21" s="5">
        <f t="shared" si="1"/>
        <v>33.14</v>
      </c>
      <c r="I21" s="5">
        <f t="shared" si="1"/>
        <v>169.15</v>
      </c>
      <c r="J21" s="5">
        <f t="shared" si="1"/>
        <v>185.94</v>
      </c>
      <c r="K21" s="5">
        <f t="shared" si="1"/>
        <v>912.06000000000006</v>
      </c>
      <c r="L21" s="5">
        <f t="shared" si="1"/>
        <v>1048.6500000000001</v>
      </c>
      <c r="M21" s="35">
        <f>K21/2585*100</f>
        <v>35.282785299806577</v>
      </c>
      <c r="N21" s="35">
        <f>L21/2992*100</f>
        <v>35.048462566844925</v>
      </c>
    </row>
    <row r="22" spans="1:14" s="1" customFormat="1" x14ac:dyDescent="0.2">
      <c r="A22" s="52" t="s">
        <v>10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4"/>
      <c r="M22" s="32"/>
      <c r="N22" s="32"/>
    </row>
    <row r="23" spans="1:14" ht="18" customHeight="1" x14ac:dyDescent="0.2">
      <c r="A23" s="2"/>
      <c r="B23" s="12" t="s">
        <v>11</v>
      </c>
      <c r="C23" s="4"/>
      <c r="D23" s="4"/>
      <c r="E23" s="4">
        <f t="shared" ref="E23:L23" si="2">E13+E21</f>
        <v>37.489999999999995</v>
      </c>
      <c r="F23" s="4">
        <f t="shared" si="2"/>
        <v>40.489999999999995</v>
      </c>
      <c r="G23" s="4">
        <f t="shared" si="2"/>
        <v>49.43</v>
      </c>
      <c r="H23" s="4">
        <f t="shared" si="2"/>
        <v>54.53</v>
      </c>
      <c r="I23" s="4">
        <f t="shared" si="2"/>
        <v>295.3</v>
      </c>
      <c r="J23" s="4">
        <f t="shared" si="2"/>
        <v>321.72000000000003</v>
      </c>
      <c r="K23" s="4">
        <f t="shared" si="2"/>
        <v>1567.89</v>
      </c>
      <c r="L23" s="4">
        <f t="shared" si="2"/>
        <v>1798.98</v>
      </c>
    </row>
    <row r="24" spans="1:14" x14ac:dyDescent="0.2">
      <c r="A24" s="2"/>
    </row>
  </sheetData>
  <mergeCells count="11">
    <mergeCell ref="A22:L22"/>
    <mergeCell ref="A3:A5"/>
    <mergeCell ref="B3:B5"/>
    <mergeCell ref="C3:D4"/>
    <mergeCell ref="E3:J3"/>
    <mergeCell ref="E4:F4"/>
    <mergeCell ref="G4:H4"/>
    <mergeCell ref="I4:J4"/>
    <mergeCell ref="B14:L14"/>
    <mergeCell ref="C1:F1"/>
    <mergeCell ref="K3:L4"/>
  </mergeCells>
  <phoneticPr fontId="2" type="noConversion"/>
  <pageMargins left="0.7" right="0.7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A10" workbookViewId="0">
      <pane xSplit="1" topLeftCell="B1" activePane="topRight" state="frozen"/>
      <selection activeCell="A6" sqref="A6"/>
      <selection pane="topRight" activeCell="J19" sqref="J19"/>
    </sheetView>
  </sheetViews>
  <sheetFormatPr defaultRowHeight="12.75" x14ac:dyDescent="0.2"/>
  <cols>
    <col min="1" max="1" width="5.7109375" customWidth="1"/>
    <col min="2" max="2" width="30.28515625" customWidth="1"/>
    <col min="3" max="3" width="9" customWidth="1"/>
    <col min="4" max="4" width="9.28515625" customWidth="1"/>
    <col min="5" max="5" width="8.7109375" customWidth="1"/>
    <col min="6" max="6" width="9.42578125" customWidth="1"/>
    <col min="7" max="7" width="8.140625" customWidth="1"/>
    <col min="8" max="8" width="8.42578125" customWidth="1"/>
    <col min="9" max="9" width="8.5703125" customWidth="1"/>
    <col min="10" max="10" width="7.85546875" customWidth="1"/>
    <col min="11" max="11" width="8" customWidth="1"/>
    <col min="12" max="12" width="8.85546875" customWidth="1"/>
    <col min="13" max="14" width="9.140625" style="33"/>
  </cols>
  <sheetData>
    <row r="1" spans="1:14" x14ac:dyDescent="0.2">
      <c r="C1" s="51" t="s">
        <v>25</v>
      </c>
      <c r="D1" s="51"/>
      <c r="E1" s="51"/>
      <c r="F1" s="51"/>
    </row>
    <row r="3" spans="1:14" ht="20.25" customHeight="1" x14ac:dyDescent="0.2">
      <c r="A3" s="46" t="s">
        <v>12</v>
      </c>
      <c r="B3" s="47" t="s">
        <v>0</v>
      </c>
      <c r="C3" s="46" t="s">
        <v>1</v>
      </c>
      <c r="D3" s="46"/>
      <c r="E3" s="48" t="s">
        <v>2</v>
      </c>
      <c r="F3" s="48"/>
      <c r="G3" s="48"/>
      <c r="H3" s="48"/>
      <c r="I3" s="48"/>
      <c r="J3" s="48"/>
      <c r="K3" s="50" t="s">
        <v>6</v>
      </c>
      <c r="L3" s="50"/>
    </row>
    <row r="4" spans="1:14" ht="31.5" customHeight="1" x14ac:dyDescent="0.2">
      <c r="A4" s="46"/>
      <c r="B4" s="47"/>
      <c r="C4" s="46"/>
      <c r="D4" s="46"/>
      <c r="E4" s="49" t="s">
        <v>3</v>
      </c>
      <c r="F4" s="49"/>
      <c r="G4" s="49" t="s">
        <v>4</v>
      </c>
      <c r="H4" s="49"/>
      <c r="I4" s="49" t="s">
        <v>5</v>
      </c>
      <c r="J4" s="49"/>
      <c r="K4" s="50"/>
      <c r="L4" s="50"/>
    </row>
    <row r="5" spans="1:14" ht="31.5" customHeight="1" x14ac:dyDescent="0.2">
      <c r="A5" s="46"/>
      <c r="B5" s="47"/>
      <c r="C5" s="2" t="s">
        <v>13</v>
      </c>
      <c r="D5" s="3" t="s">
        <v>33</v>
      </c>
      <c r="E5" s="2" t="s">
        <v>13</v>
      </c>
      <c r="F5" s="3" t="s">
        <v>33</v>
      </c>
      <c r="G5" s="2" t="s">
        <v>13</v>
      </c>
      <c r="H5" s="3" t="s">
        <v>33</v>
      </c>
      <c r="I5" s="2" t="s">
        <v>13</v>
      </c>
      <c r="J5" s="3" t="s">
        <v>33</v>
      </c>
      <c r="K5" s="2" t="s">
        <v>13</v>
      </c>
      <c r="L5" s="3" t="s">
        <v>33</v>
      </c>
    </row>
    <row r="6" spans="1:14" x14ac:dyDescent="0.2">
      <c r="A6" s="3"/>
      <c r="B6" s="10" t="s">
        <v>8</v>
      </c>
      <c r="C6" s="7"/>
      <c r="D6" s="7"/>
      <c r="E6" s="7"/>
      <c r="F6" s="7"/>
      <c r="G6" s="7"/>
      <c r="H6" s="7"/>
      <c r="I6" s="7"/>
      <c r="J6" s="7"/>
      <c r="K6" s="7"/>
      <c r="L6" s="7"/>
    </row>
    <row r="7" spans="1:14" ht="44.25" x14ac:dyDescent="0.2">
      <c r="A7" s="3">
        <v>52</v>
      </c>
      <c r="B7" s="15" t="s">
        <v>115</v>
      </c>
      <c r="C7" s="2">
        <v>200</v>
      </c>
      <c r="D7" s="2">
        <v>250</v>
      </c>
      <c r="E7" s="2">
        <v>5.53</v>
      </c>
      <c r="F7" s="2">
        <v>6.91</v>
      </c>
      <c r="G7" s="2">
        <v>10.16</v>
      </c>
      <c r="H7" s="2">
        <v>12.7</v>
      </c>
      <c r="I7" s="2">
        <v>39.51</v>
      </c>
      <c r="J7" s="2">
        <v>49.41</v>
      </c>
      <c r="K7" s="2">
        <v>211.64</v>
      </c>
      <c r="L7" s="2">
        <v>304.33</v>
      </c>
    </row>
    <row r="8" spans="1:14" ht="22.5" x14ac:dyDescent="0.2">
      <c r="A8" s="3">
        <v>2</v>
      </c>
      <c r="B8" s="15" t="s">
        <v>16</v>
      </c>
      <c r="C8" s="2">
        <v>60</v>
      </c>
      <c r="D8" s="2">
        <v>60</v>
      </c>
      <c r="E8" s="2">
        <v>4.9800000000000004</v>
      </c>
      <c r="F8" s="2">
        <v>4.9800000000000004</v>
      </c>
      <c r="G8" s="2">
        <v>0.48</v>
      </c>
      <c r="H8" s="2">
        <v>0.48</v>
      </c>
      <c r="I8" s="2">
        <v>31.32</v>
      </c>
      <c r="J8" s="2">
        <v>31.32</v>
      </c>
      <c r="K8" s="2">
        <v>106</v>
      </c>
      <c r="L8" s="2">
        <v>106</v>
      </c>
    </row>
    <row r="9" spans="1:14" ht="21.75" x14ac:dyDescent="0.2">
      <c r="A9" s="3">
        <v>2</v>
      </c>
      <c r="B9" s="15" t="s">
        <v>47</v>
      </c>
      <c r="C9" s="2">
        <v>15</v>
      </c>
      <c r="D9" s="2">
        <v>15</v>
      </c>
      <c r="E9" s="2">
        <v>0.12</v>
      </c>
      <c r="F9" s="2">
        <v>0.12</v>
      </c>
      <c r="G9" s="2">
        <v>10.87</v>
      </c>
      <c r="H9" s="2">
        <v>10.87</v>
      </c>
      <c r="I9" s="2">
        <v>0.2</v>
      </c>
      <c r="J9" s="2">
        <v>0.2</v>
      </c>
      <c r="K9" s="2">
        <v>76.069999999999993</v>
      </c>
      <c r="L9" s="2">
        <v>76.069999999999993</v>
      </c>
    </row>
    <row r="10" spans="1:14" ht="33.75" x14ac:dyDescent="0.2">
      <c r="A10" s="22">
        <v>3</v>
      </c>
      <c r="B10" s="15" t="s">
        <v>109</v>
      </c>
      <c r="C10" s="2">
        <v>200</v>
      </c>
      <c r="D10" s="2">
        <v>200</v>
      </c>
      <c r="E10" s="2">
        <v>4.08</v>
      </c>
      <c r="F10" s="2">
        <v>4.08</v>
      </c>
      <c r="G10" s="2">
        <v>3.54</v>
      </c>
      <c r="H10" s="2">
        <v>3.54</v>
      </c>
      <c r="I10" s="2">
        <v>27.58</v>
      </c>
      <c r="J10" s="2">
        <v>27.58</v>
      </c>
      <c r="K10" s="2">
        <v>88.6</v>
      </c>
      <c r="L10" s="2">
        <v>88.6</v>
      </c>
    </row>
    <row r="11" spans="1:14" ht="22.5" x14ac:dyDescent="0.2">
      <c r="A11" s="3"/>
      <c r="B11" s="19" t="s">
        <v>18</v>
      </c>
      <c r="C11" s="2">
        <v>200</v>
      </c>
      <c r="D11" s="2">
        <v>200</v>
      </c>
      <c r="E11" s="2">
        <v>10</v>
      </c>
      <c r="F11" s="2">
        <v>10</v>
      </c>
      <c r="G11" s="2">
        <v>5</v>
      </c>
      <c r="H11" s="2">
        <v>5</v>
      </c>
      <c r="I11" s="2">
        <v>7</v>
      </c>
      <c r="J11" s="2">
        <v>7</v>
      </c>
      <c r="K11" s="2">
        <v>136</v>
      </c>
      <c r="L11" s="2">
        <v>136</v>
      </c>
    </row>
    <row r="12" spans="1:14" x14ac:dyDescent="0.2">
      <c r="A12" s="3"/>
      <c r="B12" s="23" t="s">
        <v>53</v>
      </c>
      <c r="C12" s="24">
        <v>100</v>
      </c>
      <c r="D12" s="24">
        <v>100</v>
      </c>
      <c r="E12" s="24">
        <v>0.4</v>
      </c>
      <c r="F12" s="24">
        <v>0.4</v>
      </c>
      <c r="G12" s="24">
        <v>0.4</v>
      </c>
      <c r="H12" s="24">
        <v>0.4</v>
      </c>
      <c r="I12" s="24">
        <v>9.8000000000000007</v>
      </c>
      <c r="J12" s="24">
        <v>9.8000000000000007</v>
      </c>
      <c r="K12" s="24">
        <v>47</v>
      </c>
      <c r="L12" s="24">
        <v>47</v>
      </c>
    </row>
    <row r="13" spans="1:14" s="1" customFormat="1" x14ac:dyDescent="0.2">
      <c r="A13" s="8"/>
      <c r="B13" s="11" t="s">
        <v>7</v>
      </c>
      <c r="C13" s="5">
        <f t="shared" ref="C13:L13" si="0">SUM(C7:C12)</f>
        <v>775</v>
      </c>
      <c r="D13" s="5">
        <f t="shared" si="0"/>
        <v>825</v>
      </c>
      <c r="E13" s="5">
        <f t="shared" si="0"/>
        <v>25.11</v>
      </c>
      <c r="F13" s="5">
        <f t="shared" si="0"/>
        <v>26.49</v>
      </c>
      <c r="G13" s="5">
        <f t="shared" si="0"/>
        <v>30.449999999999996</v>
      </c>
      <c r="H13" s="5">
        <f t="shared" si="0"/>
        <v>32.989999999999995</v>
      </c>
      <c r="I13" s="5">
        <f t="shared" si="0"/>
        <v>115.41</v>
      </c>
      <c r="J13" s="5">
        <f t="shared" si="0"/>
        <v>125.30999999999999</v>
      </c>
      <c r="K13" s="5">
        <f t="shared" si="0"/>
        <v>665.31</v>
      </c>
      <c r="L13" s="5">
        <f t="shared" si="0"/>
        <v>758</v>
      </c>
      <c r="M13" s="35">
        <f>K13/2585*100</f>
        <v>25.73733075435203</v>
      </c>
      <c r="N13" s="35">
        <f>L13/2992*100</f>
        <v>25.334224598930483</v>
      </c>
    </row>
    <row r="14" spans="1:14" x14ac:dyDescent="0.2">
      <c r="A14" s="2"/>
      <c r="B14" s="45" t="s">
        <v>14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4" ht="111.75" x14ac:dyDescent="0.2">
      <c r="A15" s="2">
        <v>4.5</v>
      </c>
      <c r="B15" s="15" t="s">
        <v>88</v>
      </c>
      <c r="C15" s="2">
        <v>200</v>
      </c>
      <c r="D15" s="2">
        <v>250</v>
      </c>
      <c r="E15" s="2">
        <v>3.33</v>
      </c>
      <c r="F15" s="2">
        <v>4.16</v>
      </c>
      <c r="G15" s="2">
        <v>1.74</v>
      </c>
      <c r="H15" s="2">
        <v>2.1800000000000002</v>
      </c>
      <c r="I15" s="2">
        <v>4.95</v>
      </c>
      <c r="J15" s="2">
        <v>6.19</v>
      </c>
      <c r="K15" s="2">
        <v>55.61</v>
      </c>
      <c r="L15" s="2">
        <v>69.510000000000005</v>
      </c>
    </row>
    <row r="16" spans="1:14" ht="22.5" x14ac:dyDescent="0.2">
      <c r="A16" s="2"/>
      <c r="B16" s="16" t="s">
        <v>70</v>
      </c>
      <c r="C16" s="2">
        <v>40</v>
      </c>
      <c r="D16" s="2">
        <v>40</v>
      </c>
      <c r="E16" s="2">
        <v>3.8</v>
      </c>
      <c r="F16" s="2">
        <v>3.8</v>
      </c>
      <c r="G16" s="2">
        <v>0.36</v>
      </c>
      <c r="H16" s="2">
        <v>0.36</v>
      </c>
      <c r="I16" s="2">
        <v>23.87</v>
      </c>
      <c r="J16" s="2">
        <v>23.87</v>
      </c>
      <c r="K16" s="2">
        <v>80.73</v>
      </c>
      <c r="L16" s="2">
        <v>80.73</v>
      </c>
    </row>
    <row r="17" spans="1:14" ht="66.75" customHeight="1" x14ac:dyDescent="0.2">
      <c r="A17" s="2">
        <v>10.53</v>
      </c>
      <c r="B17" s="15" t="s">
        <v>89</v>
      </c>
      <c r="C17" s="20" t="s">
        <v>40</v>
      </c>
      <c r="D17" s="20" t="s">
        <v>34</v>
      </c>
      <c r="E17" s="2">
        <v>21.58</v>
      </c>
      <c r="F17" s="2">
        <v>25.9</v>
      </c>
      <c r="G17" s="2">
        <v>13.53</v>
      </c>
      <c r="H17" s="2">
        <v>16.23</v>
      </c>
      <c r="I17" s="2">
        <v>75.37</v>
      </c>
      <c r="J17" s="2">
        <v>84.45</v>
      </c>
      <c r="K17" s="2">
        <v>420.86</v>
      </c>
      <c r="L17" s="2">
        <v>544.42999999999995</v>
      </c>
    </row>
    <row r="18" spans="1:14" ht="22.5" x14ac:dyDescent="0.2">
      <c r="A18" s="2"/>
      <c r="B18" s="16" t="s">
        <v>56</v>
      </c>
      <c r="C18" s="3">
        <v>36</v>
      </c>
      <c r="D18" s="3">
        <v>36</v>
      </c>
      <c r="E18" s="2">
        <v>3.06</v>
      </c>
      <c r="F18" s="2">
        <v>3.06</v>
      </c>
      <c r="G18" s="2">
        <v>1.19</v>
      </c>
      <c r="H18" s="2">
        <v>1.19</v>
      </c>
      <c r="I18" s="2">
        <v>25.3</v>
      </c>
      <c r="J18" s="2">
        <v>25.3</v>
      </c>
      <c r="K18" s="2">
        <v>93.24</v>
      </c>
      <c r="L18" s="2">
        <v>93.24</v>
      </c>
    </row>
    <row r="19" spans="1:14" ht="21.75" x14ac:dyDescent="0.2">
      <c r="A19" s="2"/>
      <c r="B19" s="15" t="s">
        <v>42</v>
      </c>
      <c r="C19" s="9">
        <v>100</v>
      </c>
      <c r="D19" s="9">
        <v>100</v>
      </c>
      <c r="E19" s="9">
        <v>3.2</v>
      </c>
      <c r="F19" s="9">
        <v>3.2</v>
      </c>
      <c r="G19" s="9">
        <v>8.1999999999999993</v>
      </c>
      <c r="H19" s="9">
        <v>8.1999999999999993</v>
      </c>
      <c r="I19" s="9">
        <v>10.199999999999999</v>
      </c>
      <c r="J19" s="9">
        <v>10.199999999999999</v>
      </c>
      <c r="K19" s="9">
        <v>144.9</v>
      </c>
      <c r="L19" s="9">
        <v>144.9</v>
      </c>
    </row>
    <row r="20" spans="1:14" ht="21.75" x14ac:dyDescent="0.2">
      <c r="A20" s="2">
        <v>8</v>
      </c>
      <c r="B20" s="16" t="s">
        <v>65</v>
      </c>
      <c r="C20" s="2">
        <v>200</v>
      </c>
      <c r="D20" s="2">
        <v>200</v>
      </c>
      <c r="E20" s="2">
        <v>0.78</v>
      </c>
      <c r="F20" s="2">
        <v>0.78</v>
      </c>
      <c r="G20" s="2">
        <v>4.5999999999999999E-2</v>
      </c>
      <c r="H20" s="2">
        <v>4.5999999999999999E-2</v>
      </c>
      <c r="I20" s="2">
        <v>27.63</v>
      </c>
      <c r="J20" s="2">
        <v>27.63</v>
      </c>
      <c r="K20" s="2">
        <v>114.8</v>
      </c>
      <c r="L20" s="2">
        <v>114.8</v>
      </c>
    </row>
    <row r="21" spans="1:14" s="1" customFormat="1" x14ac:dyDescent="0.2">
      <c r="A21" s="8"/>
      <c r="B21" s="11" t="s">
        <v>9</v>
      </c>
      <c r="C21" s="5">
        <f>C15+C16+C18+C19+C20+100+150</f>
        <v>826</v>
      </c>
      <c r="D21" s="5">
        <f>D15+D16+D18+D19+D20+120+180</f>
        <v>926</v>
      </c>
      <c r="E21" s="5">
        <f t="shared" ref="E21:L21" si="1">SUM(E15:E20)</f>
        <v>35.75</v>
      </c>
      <c r="F21" s="5">
        <f t="shared" si="1"/>
        <v>40.900000000000006</v>
      </c>
      <c r="G21" s="5">
        <f t="shared" si="1"/>
        <v>25.065999999999999</v>
      </c>
      <c r="H21" s="5">
        <f t="shared" si="1"/>
        <v>28.206</v>
      </c>
      <c r="I21" s="5">
        <f t="shared" si="1"/>
        <v>167.32</v>
      </c>
      <c r="J21" s="5">
        <f t="shared" si="1"/>
        <v>177.64</v>
      </c>
      <c r="K21" s="5">
        <f t="shared" si="1"/>
        <v>910.14</v>
      </c>
      <c r="L21" s="5">
        <f t="shared" si="1"/>
        <v>1047.6099999999999</v>
      </c>
      <c r="M21" s="35">
        <f>K21/2585*100</f>
        <v>35.208510638297874</v>
      </c>
      <c r="N21" s="35">
        <f>L21/2992*100</f>
        <v>35.013703208556144</v>
      </c>
    </row>
    <row r="22" spans="1:14" ht="18" customHeight="1" x14ac:dyDescent="0.2">
      <c r="A22" s="2"/>
      <c r="B22" s="12" t="s">
        <v>11</v>
      </c>
      <c r="C22" s="4"/>
      <c r="D22" s="4"/>
      <c r="E22" s="4">
        <f t="shared" ref="E22:L22" si="2">E13+E21</f>
        <v>60.86</v>
      </c>
      <c r="F22" s="4">
        <f t="shared" si="2"/>
        <v>67.39</v>
      </c>
      <c r="G22" s="4">
        <f t="shared" si="2"/>
        <v>55.515999999999991</v>
      </c>
      <c r="H22" s="4">
        <f t="shared" si="2"/>
        <v>61.195999999999998</v>
      </c>
      <c r="I22" s="4">
        <f t="shared" si="2"/>
        <v>282.73</v>
      </c>
      <c r="J22" s="4">
        <f t="shared" si="2"/>
        <v>302.95</v>
      </c>
      <c r="K22" s="4">
        <f t="shared" si="2"/>
        <v>1575.4499999999998</v>
      </c>
      <c r="L22" s="4">
        <f t="shared" si="2"/>
        <v>1805.61</v>
      </c>
    </row>
    <row r="23" spans="1:14" x14ac:dyDescent="0.2">
      <c r="A23" s="2"/>
    </row>
  </sheetData>
  <mergeCells count="10">
    <mergeCell ref="B14:L14"/>
    <mergeCell ref="C1:F1"/>
    <mergeCell ref="K3:L4"/>
    <mergeCell ref="A3:A5"/>
    <mergeCell ref="B3:B5"/>
    <mergeCell ref="C3:D4"/>
    <mergeCell ref="E3:J3"/>
    <mergeCell ref="E4:F4"/>
    <mergeCell ref="G4:H4"/>
    <mergeCell ref="I4:J4"/>
  </mergeCells>
  <phoneticPr fontId="2" type="noConversion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A10" workbookViewId="0">
      <pane xSplit="1" topLeftCell="B1" activePane="topRight" state="frozen"/>
      <selection activeCell="A6" sqref="A6"/>
      <selection pane="topRight" activeCell="J19" sqref="J19"/>
    </sheetView>
  </sheetViews>
  <sheetFormatPr defaultRowHeight="12.75" x14ac:dyDescent="0.2"/>
  <cols>
    <col min="1" max="1" width="5.7109375" customWidth="1"/>
    <col min="2" max="2" width="30.28515625" customWidth="1"/>
    <col min="3" max="3" width="7.85546875" customWidth="1"/>
    <col min="4" max="4" width="8.28515625" customWidth="1"/>
    <col min="5" max="5" width="7.5703125" customWidth="1"/>
    <col min="6" max="6" width="8.85546875" customWidth="1"/>
    <col min="7" max="8" width="7.85546875" customWidth="1"/>
    <col min="9" max="9" width="8.28515625" customWidth="1"/>
    <col min="10" max="11" width="7.85546875" customWidth="1"/>
    <col min="12" max="12" width="9.5703125" customWidth="1"/>
    <col min="13" max="14" width="9.140625" style="33"/>
  </cols>
  <sheetData>
    <row r="1" spans="1:14" x14ac:dyDescent="0.2">
      <c r="C1" s="51" t="s">
        <v>26</v>
      </c>
      <c r="D1" s="51"/>
      <c r="E1" s="51"/>
      <c r="F1" s="51"/>
    </row>
    <row r="3" spans="1:14" ht="20.25" customHeight="1" x14ac:dyDescent="0.2">
      <c r="A3" s="46" t="s">
        <v>12</v>
      </c>
      <c r="B3" s="47" t="s">
        <v>0</v>
      </c>
      <c r="C3" s="46" t="s">
        <v>1</v>
      </c>
      <c r="D3" s="46"/>
      <c r="E3" s="48" t="s">
        <v>2</v>
      </c>
      <c r="F3" s="48"/>
      <c r="G3" s="48"/>
      <c r="H3" s="48"/>
      <c r="I3" s="48"/>
      <c r="J3" s="48"/>
      <c r="K3" s="50" t="s">
        <v>6</v>
      </c>
      <c r="L3" s="50"/>
    </row>
    <row r="4" spans="1:14" ht="31.5" customHeight="1" x14ac:dyDescent="0.2">
      <c r="A4" s="46"/>
      <c r="B4" s="47"/>
      <c r="C4" s="46"/>
      <c r="D4" s="46"/>
      <c r="E4" s="49" t="s">
        <v>3</v>
      </c>
      <c r="F4" s="49"/>
      <c r="G4" s="49" t="s">
        <v>4</v>
      </c>
      <c r="H4" s="49"/>
      <c r="I4" s="49" t="s">
        <v>5</v>
      </c>
      <c r="J4" s="49"/>
      <c r="K4" s="50"/>
      <c r="L4" s="50"/>
    </row>
    <row r="5" spans="1:14" ht="31.5" customHeight="1" x14ac:dyDescent="0.2">
      <c r="A5" s="46"/>
      <c r="B5" s="47"/>
      <c r="C5" s="2" t="s">
        <v>13</v>
      </c>
      <c r="D5" s="3" t="s">
        <v>33</v>
      </c>
      <c r="E5" s="2" t="s">
        <v>13</v>
      </c>
      <c r="F5" s="3" t="s">
        <v>33</v>
      </c>
      <c r="G5" s="2" t="s">
        <v>13</v>
      </c>
      <c r="H5" s="3" t="s">
        <v>33</v>
      </c>
      <c r="I5" s="2" t="s">
        <v>13</v>
      </c>
      <c r="J5" s="3" t="s">
        <v>33</v>
      </c>
      <c r="K5" s="2" t="s">
        <v>13</v>
      </c>
      <c r="L5" s="3" t="s">
        <v>33</v>
      </c>
    </row>
    <row r="6" spans="1:14" x14ac:dyDescent="0.2">
      <c r="A6" s="3"/>
      <c r="B6" s="10" t="s">
        <v>8</v>
      </c>
      <c r="C6" s="7"/>
      <c r="D6" s="7"/>
      <c r="E6" s="7"/>
      <c r="F6" s="7"/>
      <c r="G6" s="7"/>
      <c r="H6" s="7"/>
      <c r="I6" s="7"/>
      <c r="J6" s="7"/>
      <c r="K6" s="7"/>
      <c r="L6" s="7"/>
    </row>
    <row r="7" spans="1:14" ht="78" x14ac:dyDescent="0.2">
      <c r="A7" s="2">
        <v>9</v>
      </c>
      <c r="B7" s="19" t="s">
        <v>77</v>
      </c>
      <c r="C7" s="2" t="s">
        <v>76</v>
      </c>
      <c r="D7" s="2" t="s">
        <v>75</v>
      </c>
      <c r="E7" s="2">
        <v>21.6</v>
      </c>
      <c r="F7" s="2">
        <v>28.8</v>
      </c>
      <c r="G7" s="2">
        <v>11.25</v>
      </c>
      <c r="H7" s="2">
        <v>15</v>
      </c>
      <c r="I7" s="2">
        <v>50.5</v>
      </c>
      <c r="J7" s="2">
        <v>64</v>
      </c>
      <c r="K7" s="2">
        <v>139.5</v>
      </c>
      <c r="L7" s="2">
        <v>243.2</v>
      </c>
    </row>
    <row r="8" spans="1:14" ht="22.5" x14ac:dyDescent="0.2">
      <c r="A8" s="3">
        <v>2</v>
      </c>
      <c r="B8" s="15" t="s">
        <v>16</v>
      </c>
      <c r="C8" s="2">
        <v>60</v>
      </c>
      <c r="D8" s="2">
        <v>60</v>
      </c>
      <c r="E8" s="2">
        <v>4.9800000000000004</v>
      </c>
      <c r="F8" s="2">
        <v>4.9800000000000004</v>
      </c>
      <c r="G8" s="2">
        <v>0.48</v>
      </c>
      <c r="H8" s="2">
        <v>0.48</v>
      </c>
      <c r="I8" s="2">
        <v>31.32</v>
      </c>
      <c r="J8" s="2">
        <v>31.32</v>
      </c>
      <c r="K8" s="2">
        <v>106</v>
      </c>
      <c r="L8" s="2">
        <v>106</v>
      </c>
    </row>
    <row r="9" spans="1:14" ht="21.75" x14ac:dyDescent="0.2">
      <c r="A9" s="3">
        <v>2</v>
      </c>
      <c r="B9" s="15" t="s">
        <v>37</v>
      </c>
      <c r="C9" s="2">
        <v>15</v>
      </c>
      <c r="D9" s="2">
        <v>15</v>
      </c>
      <c r="E9" s="2">
        <v>0.12</v>
      </c>
      <c r="F9" s="2">
        <v>0.12</v>
      </c>
      <c r="G9" s="2">
        <v>10.87</v>
      </c>
      <c r="H9" s="2">
        <v>10.87</v>
      </c>
      <c r="I9" s="2">
        <v>0.2</v>
      </c>
      <c r="J9" s="2">
        <v>0.2</v>
      </c>
      <c r="K9" s="2">
        <v>76.069999999999993</v>
      </c>
      <c r="L9" s="2">
        <v>76.069999999999993</v>
      </c>
    </row>
    <row r="10" spans="1:14" ht="22.5" x14ac:dyDescent="0.2">
      <c r="A10" s="3"/>
      <c r="B10" s="15" t="s">
        <v>38</v>
      </c>
      <c r="C10" s="2">
        <v>40</v>
      </c>
      <c r="D10" s="2">
        <v>40</v>
      </c>
      <c r="E10" s="2">
        <v>5.08</v>
      </c>
      <c r="F10" s="2">
        <v>5.08</v>
      </c>
      <c r="G10" s="2">
        <v>4.5999999999999996</v>
      </c>
      <c r="H10" s="2">
        <v>4.5999999999999996</v>
      </c>
      <c r="I10" s="2">
        <v>0.28000000000000003</v>
      </c>
      <c r="J10" s="2">
        <v>0.28000000000000003</v>
      </c>
      <c r="K10" s="2">
        <v>58</v>
      </c>
      <c r="L10" s="2">
        <v>58</v>
      </c>
    </row>
    <row r="11" spans="1:14" ht="33.75" x14ac:dyDescent="0.2">
      <c r="A11" s="3">
        <v>26</v>
      </c>
      <c r="B11" s="15" t="s">
        <v>111</v>
      </c>
      <c r="C11" s="2">
        <v>200</v>
      </c>
      <c r="D11" s="2">
        <v>200</v>
      </c>
      <c r="E11" s="2">
        <v>3.17</v>
      </c>
      <c r="F11" s="2">
        <v>3.17</v>
      </c>
      <c r="G11" s="2">
        <v>2.68</v>
      </c>
      <c r="H11" s="2">
        <v>2.68</v>
      </c>
      <c r="I11" s="2">
        <v>25.95</v>
      </c>
      <c r="J11" s="2">
        <v>25.95</v>
      </c>
      <c r="K11" s="2">
        <v>80.599999999999994</v>
      </c>
      <c r="L11" s="2">
        <v>80.599999999999994</v>
      </c>
      <c r="M11" s="43"/>
      <c r="N11" s="43"/>
    </row>
    <row r="12" spans="1:14" x14ac:dyDescent="0.2">
      <c r="A12" s="3"/>
      <c r="B12" s="27" t="s">
        <v>61</v>
      </c>
      <c r="C12" s="28">
        <v>100</v>
      </c>
      <c r="D12" s="28">
        <v>100</v>
      </c>
      <c r="E12" s="28">
        <v>0.8</v>
      </c>
      <c r="F12" s="28">
        <v>0.8</v>
      </c>
      <c r="G12" s="28">
        <v>0.6</v>
      </c>
      <c r="H12" s="28">
        <v>0.6</v>
      </c>
      <c r="I12" s="28">
        <v>20.6</v>
      </c>
      <c r="J12" s="28">
        <v>20.6</v>
      </c>
      <c r="K12" s="28">
        <v>94</v>
      </c>
      <c r="L12" s="28">
        <v>94</v>
      </c>
    </row>
    <row r="13" spans="1:14" ht="22.5" x14ac:dyDescent="0.2">
      <c r="A13" s="3"/>
      <c r="B13" s="15" t="s">
        <v>78</v>
      </c>
      <c r="C13" s="2">
        <v>200</v>
      </c>
      <c r="D13" s="2">
        <v>200</v>
      </c>
      <c r="E13" s="2">
        <v>0.82</v>
      </c>
      <c r="F13" s="2">
        <v>0.82</v>
      </c>
      <c r="G13" s="2">
        <v>0.16</v>
      </c>
      <c r="H13" s="2">
        <v>0.16</v>
      </c>
      <c r="I13" s="2">
        <v>34</v>
      </c>
      <c r="J13" s="2">
        <v>34</v>
      </c>
      <c r="K13" s="2">
        <v>102</v>
      </c>
      <c r="L13" s="2">
        <v>102</v>
      </c>
    </row>
    <row r="14" spans="1:14" s="1" customFormat="1" x14ac:dyDescent="0.2">
      <c r="A14" s="8"/>
      <c r="B14" s="11" t="s">
        <v>7</v>
      </c>
      <c r="C14" s="5">
        <f>C8+C9+C10+C11+C12+C13+170</f>
        <v>785</v>
      </c>
      <c r="D14" s="5">
        <f>D8+D9+D10+D11+D12+D13+220</f>
        <v>835</v>
      </c>
      <c r="E14" s="5">
        <f t="shared" ref="E14:L14" si="0">SUM(E7:E13)</f>
        <v>36.57</v>
      </c>
      <c r="F14" s="5">
        <f t="shared" si="0"/>
        <v>43.769999999999996</v>
      </c>
      <c r="G14" s="5">
        <f t="shared" si="0"/>
        <v>30.640000000000004</v>
      </c>
      <c r="H14" s="5">
        <f t="shared" si="0"/>
        <v>34.39</v>
      </c>
      <c r="I14" s="5">
        <f t="shared" si="0"/>
        <v>162.85</v>
      </c>
      <c r="J14" s="5">
        <f t="shared" si="0"/>
        <v>176.35</v>
      </c>
      <c r="K14" s="5">
        <f t="shared" si="0"/>
        <v>656.17</v>
      </c>
      <c r="L14" s="5">
        <f t="shared" si="0"/>
        <v>759.87</v>
      </c>
      <c r="M14" s="35">
        <f>K14/2585*100</f>
        <v>25.38375241779497</v>
      </c>
      <c r="N14" s="35">
        <f>L14/2992*100</f>
        <v>25.396724598930483</v>
      </c>
    </row>
    <row r="15" spans="1:14" x14ac:dyDescent="0.2">
      <c r="A15" s="2"/>
      <c r="B15" s="45" t="s">
        <v>14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</row>
    <row r="16" spans="1:14" ht="78" x14ac:dyDescent="0.2">
      <c r="A16" s="2">
        <v>4.58</v>
      </c>
      <c r="B16" s="15" t="s">
        <v>90</v>
      </c>
      <c r="C16" s="2">
        <v>200</v>
      </c>
      <c r="D16" s="2">
        <v>250</v>
      </c>
      <c r="E16" s="2">
        <v>0.9</v>
      </c>
      <c r="F16" s="2">
        <v>1.1299999999999999</v>
      </c>
      <c r="G16" s="2">
        <v>0.97</v>
      </c>
      <c r="H16" s="2">
        <v>1.21</v>
      </c>
      <c r="I16" s="2">
        <v>1.81</v>
      </c>
      <c r="J16" s="2">
        <v>2.2599999999999998</v>
      </c>
      <c r="K16" s="2">
        <v>80.959999999999994</v>
      </c>
      <c r="L16" s="2">
        <v>106.2</v>
      </c>
    </row>
    <row r="17" spans="1:14" ht="22.5" x14ac:dyDescent="0.2">
      <c r="A17" s="2"/>
      <c r="B17" s="16" t="s">
        <v>59</v>
      </c>
      <c r="C17" s="2">
        <v>45</v>
      </c>
      <c r="D17" s="2">
        <v>45</v>
      </c>
      <c r="E17" s="2">
        <v>4.2699999999999996</v>
      </c>
      <c r="F17" s="2">
        <v>4.2699999999999996</v>
      </c>
      <c r="G17" s="2">
        <v>0.41</v>
      </c>
      <c r="H17" s="2">
        <v>0.41</v>
      </c>
      <c r="I17" s="2">
        <v>26.85</v>
      </c>
      <c r="J17" s="2">
        <v>26.85</v>
      </c>
      <c r="K17" s="2">
        <v>90.82</v>
      </c>
      <c r="L17" s="2">
        <v>90.82</v>
      </c>
    </row>
    <row r="18" spans="1:14" ht="77.25" x14ac:dyDescent="0.2">
      <c r="A18" s="38" t="s">
        <v>51</v>
      </c>
      <c r="B18" s="15" t="s">
        <v>91</v>
      </c>
      <c r="C18" s="20" t="s">
        <v>35</v>
      </c>
      <c r="D18" s="20" t="s">
        <v>17</v>
      </c>
      <c r="E18" s="2">
        <v>11.11</v>
      </c>
      <c r="F18" s="2">
        <v>18.190000000000001</v>
      </c>
      <c r="G18" s="2">
        <v>15.51</v>
      </c>
      <c r="H18" s="2">
        <v>17.399999999999999</v>
      </c>
      <c r="I18" s="2">
        <v>35.770000000000003</v>
      </c>
      <c r="J18" s="2">
        <v>52.54</v>
      </c>
      <c r="K18" s="2">
        <v>542.02</v>
      </c>
      <c r="L18" s="2">
        <v>666.22</v>
      </c>
      <c r="M18" s="34"/>
    </row>
    <row r="19" spans="1:14" ht="22.5" x14ac:dyDescent="0.2">
      <c r="A19" s="2"/>
      <c r="B19" s="16" t="s">
        <v>56</v>
      </c>
      <c r="C19" s="3">
        <v>36</v>
      </c>
      <c r="D19" s="3">
        <v>36</v>
      </c>
      <c r="E19" s="2">
        <v>3.06</v>
      </c>
      <c r="F19" s="2">
        <v>3.06</v>
      </c>
      <c r="G19" s="2">
        <v>1.19</v>
      </c>
      <c r="H19" s="2">
        <v>1.19</v>
      </c>
      <c r="I19" s="2">
        <v>25.3</v>
      </c>
      <c r="J19" s="2">
        <v>25.3</v>
      </c>
      <c r="K19" s="2">
        <v>93.24</v>
      </c>
      <c r="L19" s="2">
        <v>93.24</v>
      </c>
    </row>
    <row r="20" spans="1:14" ht="21.75" x14ac:dyDescent="0.2">
      <c r="A20" s="9">
        <v>8</v>
      </c>
      <c r="B20" s="16" t="s">
        <v>69</v>
      </c>
      <c r="C20" s="2">
        <v>200</v>
      </c>
      <c r="D20" s="2">
        <v>200</v>
      </c>
      <c r="E20" s="2">
        <v>0.35</v>
      </c>
      <c r="F20" s="2">
        <v>0.35</v>
      </c>
      <c r="G20" s="2">
        <v>0.11</v>
      </c>
      <c r="H20" s="2">
        <v>0.11</v>
      </c>
      <c r="I20" s="2">
        <v>23.61</v>
      </c>
      <c r="J20" s="2">
        <v>23.61</v>
      </c>
      <c r="K20" s="2">
        <v>98.4</v>
      </c>
      <c r="L20" s="2">
        <v>98.4</v>
      </c>
    </row>
    <row r="21" spans="1:14" s="1" customFormat="1" x14ac:dyDescent="0.2">
      <c r="A21" s="8"/>
      <c r="B21" s="11" t="s">
        <v>9</v>
      </c>
      <c r="C21" s="5">
        <f>C16+C17+C19+C20+90+150</f>
        <v>721</v>
      </c>
      <c r="D21" s="5">
        <f>D16+D17+D19+D20+100+180</f>
        <v>811</v>
      </c>
      <c r="E21" s="5">
        <f t="shared" ref="E21:L21" si="1">SUM(E16:E20)</f>
        <v>19.690000000000001</v>
      </c>
      <c r="F21" s="5">
        <f t="shared" si="1"/>
        <v>27</v>
      </c>
      <c r="G21" s="5">
        <f t="shared" si="1"/>
        <v>18.190000000000001</v>
      </c>
      <c r="H21" s="5">
        <f t="shared" si="1"/>
        <v>20.32</v>
      </c>
      <c r="I21" s="5">
        <f t="shared" si="1"/>
        <v>113.34</v>
      </c>
      <c r="J21" s="5">
        <f t="shared" si="1"/>
        <v>130.56</v>
      </c>
      <c r="K21" s="5">
        <f>SUM(K16:K20)</f>
        <v>905.43999999999994</v>
      </c>
      <c r="L21" s="5">
        <f t="shared" si="1"/>
        <v>1054.8800000000001</v>
      </c>
      <c r="M21" s="35">
        <f>K21/2585*100</f>
        <v>35.026692456479687</v>
      </c>
      <c r="N21" s="35">
        <f>L21/2992*100</f>
        <v>35.256684491978611</v>
      </c>
    </row>
    <row r="22" spans="1:14" ht="18" customHeight="1" x14ac:dyDescent="0.2">
      <c r="A22" s="2"/>
      <c r="B22" s="12" t="s">
        <v>11</v>
      </c>
      <c r="C22" s="4"/>
      <c r="D22" s="4"/>
      <c r="E22" s="4">
        <f t="shared" ref="E22:L22" si="2">E14+E21</f>
        <v>56.260000000000005</v>
      </c>
      <c r="F22" s="4">
        <f t="shared" si="2"/>
        <v>70.77</v>
      </c>
      <c r="G22" s="4">
        <f t="shared" si="2"/>
        <v>48.830000000000005</v>
      </c>
      <c r="H22" s="4">
        <f t="shared" si="2"/>
        <v>54.71</v>
      </c>
      <c r="I22" s="4">
        <f t="shared" si="2"/>
        <v>276.19</v>
      </c>
      <c r="J22" s="4">
        <f t="shared" si="2"/>
        <v>306.90999999999997</v>
      </c>
      <c r="K22" s="4">
        <f t="shared" si="2"/>
        <v>1561.61</v>
      </c>
      <c r="L22" s="4">
        <f t="shared" si="2"/>
        <v>1814.75</v>
      </c>
    </row>
    <row r="23" spans="1:14" x14ac:dyDescent="0.2">
      <c r="A23" s="2"/>
    </row>
  </sheetData>
  <mergeCells count="10">
    <mergeCell ref="B15:L15"/>
    <mergeCell ref="C1:F1"/>
    <mergeCell ref="A3:A5"/>
    <mergeCell ref="B3:B5"/>
    <mergeCell ref="C3:D4"/>
    <mergeCell ref="E3:J3"/>
    <mergeCell ref="K3:L4"/>
    <mergeCell ref="E4:F4"/>
    <mergeCell ref="G4:H4"/>
    <mergeCell ref="I4:J4"/>
  </mergeCells>
  <phoneticPr fontId="2" type="noConversion"/>
  <pageMargins left="0.7" right="0.7" top="0.75" bottom="0.75" header="0.3" footer="0.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3" workbookViewId="0">
      <pane xSplit="1" topLeftCell="B1" activePane="topRight" state="frozen"/>
      <selection activeCell="A6" sqref="A6"/>
      <selection pane="topRight" activeCell="J18" sqref="J18"/>
    </sheetView>
  </sheetViews>
  <sheetFormatPr defaultRowHeight="12.75" x14ac:dyDescent="0.2"/>
  <cols>
    <col min="1" max="1" width="5.7109375" customWidth="1"/>
    <col min="2" max="2" width="30.28515625" customWidth="1"/>
    <col min="3" max="3" width="8.140625" customWidth="1"/>
    <col min="4" max="4" width="8.5703125" customWidth="1"/>
    <col min="5" max="5" width="8" customWidth="1"/>
    <col min="6" max="6" width="8.28515625" customWidth="1"/>
    <col min="7" max="7" width="8.7109375" customWidth="1"/>
    <col min="8" max="8" width="8.42578125" customWidth="1"/>
    <col min="9" max="9" width="8" customWidth="1"/>
    <col min="10" max="10" width="7.5703125" customWidth="1"/>
    <col min="11" max="11" width="7.85546875" customWidth="1"/>
    <col min="12" max="12" width="8.85546875" customWidth="1"/>
    <col min="13" max="14" width="9.140625" style="33"/>
  </cols>
  <sheetData>
    <row r="1" spans="1:14" x14ac:dyDescent="0.2">
      <c r="C1" s="51" t="s">
        <v>27</v>
      </c>
      <c r="D1" s="51"/>
      <c r="E1" s="51"/>
      <c r="F1" s="51"/>
    </row>
    <row r="3" spans="1:14" ht="20.25" customHeight="1" x14ac:dyDescent="0.2">
      <c r="A3" s="46" t="s">
        <v>12</v>
      </c>
      <c r="B3" s="47" t="s">
        <v>0</v>
      </c>
      <c r="C3" s="46" t="s">
        <v>1</v>
      </c>
      <c r="D3" s="46"/>
      <c r="E3" s="48" t="s">
        <v>2</v>
      </c>
      <c r="F3" s="48"/>
      <c r="G3" s="48"/>
      <c r="H3" s="48"/>
      <c r="I3" s="48"/>
      <c r="J3" s="48"/>
      <c r="K3" s="50" t="s">
        <v>6</v>
      </c>
      <c r="L3" s="50"/>
    </row>
    <row r="4" spans="1:14" ht="31.5" customHeight="1" x14ac:dyDescent="0.2">
      <c r="A4" s="46"/>
      <c r="B4" s="47"/>
      <c r="C4" s="46"/>
      <c r="D4" s="46"/>
      <c r="E4" s="49" t="s">
        <v>3</v>
      </c>
      <c r="F4" s="49"/>
      <c r="G4" s="49" t="s">
        <v>4</v>
      </c>
      <c r="H4" s="49"/>
      <c r="I4" s="49" t="s">
        <v>5</v>
      </c>
      <c r="J4" s="49"/>
      <c r="K4" s="50"/>
      <c r="L4" s="50"/>
    </row>
    <row r="5" spans="1:14" ht="31.5" customHeight="1" x14ac:dyDescent="0.2">
      <c r="A5" s="46"/>
      <c r="B5" s="47"/>
      <c r="C5" s="2" t="s">
        <v>13</v>
      </c>
      <c r="D5" s="3" t="s">
        <v>33</v>
      </c>
      <c r="E5" s="2" t="s">
        <v>13</v>
      </c>
      <c r="F5" s="3" t="s">
        <v>33</v>
      </c>
      <c r="G5" s="2" t="s">
        <v>13</v>
      </c>
      <c r="H5" s="3" t="s">
        <v>33</v>
      </c>
      <c r="I5" s="2" t="s">
        <v>13</v>
      </c>
      <c r="J5" s="3" t="s">
        <v>33</v>
      </c>
      <c r="K5" s="2" t="s">
        <v>13</v>
      </c>
      <c r="L5" s="3" t="s">
        <v>33</v>
      </c>
    </row>
    <row r="6" spans="1:14" x14ac:dyDescent="0.2">
      <c r="A6" s="3"/>
      <c r="B6" s="10" t="s">
        <v>8</v>
      </c>
      <c r="C6" s="7"/>
      <c r="D6" s="7"/>
      <c r="E6" s="7"/>
      <c r="F6" s="7"/>
      <c r="G6" s="7"/>
      <c r="H6" s="7"/>
      <c r="I6" s="7"/>
      <c r="J6" s="7"/>
      <c r="K6" s="7"/>
      <c r="L6" s="7"/>
    </row>
    <row r="7" spans="1:14" ht="44.25" x14ac:dyDescent="0.2">
      <c r="A7" s="3">
        <v>47</v>
      </c>
      <c r="B7" s="15" t="s">
        <v>116</v>
      </c>
      <c r="C7" s="2">
        <v>200</v>
      </c>
      <c r="D7" s="2">
        <v>250</v>
      </c>
      <c r="E7" s="2">
        <v>9.18</v>
      </c>
      <c r="F7" s="2">
        <v>11.48</v>
      </c>
      <c r="G7" s="2">
        <v>18.149999999999999</v>
      </c>
      <c r="H7" s="2">
        <v>22.69</v>
      </c>
      <c r="I7" s="2">
        <v>53.18</v>
      </c>
      <c r="J7" s="2">
        <v>66.48</v>
      </c>
      <c r="K7" s="2">
        <v>139.5</v>
      </c>
      <c r="L7" s="2">
        <v>243.2</v>
      </c>
    </row>
    <row r="8" spans="1:14" ht="22.5" x14ac:dyDescent="0.2">
      <c r="A8" s="3">
        <v>2</v>
      </c>
      <c r="B8" s="15" t="s">
        <v>16</v>
      </c>
      <c r="C8" s="2">
        <v>60</v>
      </c>
      <c r="D8" s="2">
        <v>60</v>
      </c>
      <c r="E8" s="2">
        <v>4.9800000000000004</v>
      </c>
      <c r="F8" s="2">
        <v>4.9800000000000004</v>
      </c>
      <c r="G8" s="2">
        <v>0.48</v>
      </c>
      <c r="H8" s="2">
        <v>0.48</v>
      </c>
      <c r="I8" s="2">
        <v>31.32</v>
      </c>
      <c r="J8" s="2">
        <v>31.32</v>
      </c>
      <c r="K8" s="2">
        <v>106</v>
      </c>
      <c r="L8" s="2">
        <v>106</v>
      </c>
    </row>
    <row r="9" spans="1:14" x14ac:dyDescent="0.2">
      <c r="A9" s="3">
        <v>25</v>
      </c>
      <c r="B9" s="15" t="s">
        <v>39</v>
      </c>
      <c r="C9" s="2">
        <v>25</v>
      </c>
      <c r="D9" s="2">
        <v>25</v>
      </c>
      <c r="E9" s="2">
        <v>5.8</v>
      </c>
      <c r="F9" s="2">
        <v>5.8</v>
      </c>
      <c r="G9" s="2">
        <v>7.37</v>
      </c>
      <c r="H9" s="2">
        <v>7.37</v>
      </c>
      <c r="I9" s="2"/>
      <c r="J9" s="2"/>
      <c r="K9" s="2">
        <v>70</v>
      </c>
      <c r="L9" s="2">
        <v>70</v>
      </c>
    </row>
    <row r="10" spans="1:14" ht="44.25" x14ac:dyDescent="0.2">
      <c r="A10" s="25">
        <v>80</v>
      </c>
      <c r="B10" s="19" t="s">
        <v>96</v>
      </c>
      <c r="C10" s="2">
        <v>100</v>
      </c>
      <c r="D10" s="2">
        <v>150</v>
      </c>
      <c r="E10" s="2">
        <v>7.27</v>
      </c>
      <c r="F10" s="2">
        <v>10.91</v>
      </c>
      <c r="G10" s="2">
        <v>12.51</v>
      </c>
      <c r="H10" s="2">
        <v>18.77</v>
      </c>
      <c r="I10" s="2">
        <v>43.91</v>
      </c>
      <c r="J10" s="2">
        <v>75.87</v>
      </c>
      <c r="K10" s="2">
        <v>211.2</v>
      </c>
      <c r="L10" s="2">
        <v>223.2</v>
      </c>
    </row>
    <row r="11" spans="1:14" x14ac:dyDescent="0.2">
      <c r="A11" s="3"/>
      <c r="B11" s="16" t="s">
        <v>66</v>
      </c>
      <c r="C11" s="3">
        <v>100</v>
      </c>
      <c r="D11" s="3">
        <v>100</v>
      </c>
      <c r="E11" s="2">
        <v>0.9</v>
      </c>
      <c r="F11" s="2">
        <v>0.9</v>
      </c>
      <c r="G11" s="2">
        <v>0.2</v>
      </c>
      <c r="H11" s="2">
        <v>0.2</v>
      </c>
      <c r="I11" s="2">
        <v>8.1</v>
      </c>
      <c r="J11" s="2">
        <v>8.1</v>
      </c>
      <c r="K11" s="2">
        <v>43</v>
      </c>
      <c r="L11" s="2">
        <v>43</v>
      </c>
    </row>
    <row r="12" spans="1:14" ht="33" x14ac:dyDescent="0.2">
      <c r="A12" s="13">
        <v>12.13</v>
      </c>
      <c r="B12" s="40" t="s">
        <v>117</v>
      </c>
      <c r="C12" s="18">
        <v>200</v>
      </c>
      <c r="D12" s="18">
        <v>200</v>
      </c>
      <c r="E12" s="18">
        <v>1.41</v>
      </c>
      <c r="F12" s="18">
        <v>1.41</v>
      </c>
      <c r="G12" s="18">
        <v>1.25</v>
      </c>
      <c r="H12" s="18">
        <v>1.25</v>
      </c>
      <c r="I12" s="18">
        <v>24.79</v>
      </c>
      <c r="J12" s="18">
        <v>24.79</v>
      </c>
      <c r="K12" s="18">
        <v>83.35</v>
      </c>
      <c r="L12" s="18">
        <v>83.35</v>
      </c>
    </row>
    <row r="13" spans="1:14" s="1" customFormat="1" x14ac:dyDescent="0.2">
      <c r="A13" s="8"/>
      <c r="B13" s="11" t="s">
        <v>7</v>
      </c>
      <c r="C13" s="5">
        <f t="shared" ref="C13:L13" si="0">SUM(C7:C12)</f>
        <v>685</v>
      </c>
      <c r="D13" s="5">
        <f t="shared" si="0"/>
        <v>785</v>
      </c>
      <c r="E13" s="5">
        <f t="shared" si="0"/>
        <v>29.54</v>
      </c>
      <c r="F13" s="5">
        <f t="shared" si="0"/>
        <v>35.479999999999997</v>
      </c>
      <c r="G13" s="5">
        <f t="shared" si="0"/>
        <v>39.96</v>
      </c>
      <c r="H13" s="5">
        <f t="shared" si="0"/>
        <v>50.760000000000005</v>
      </c>
      <c r="I13" s="5">
        <f t="shared" si="0"/>
        <v>161.29999999999998</v>
      </c>
      <c r="J13" s="5">
        <f t="shared" si="0"/>
        <v>206.56</v>
      </c>
      <c r="K13" s="5">
        <f t="shared" si="0"/>
        <v>653.05000000000007</v>
      </c>
      <c r="L13" s="5">
        <f t="shared" si="0"/>
        <v>768.75</v>
      </c>
      <c r="M13" s="35">
        <f>K13/2585*100</f>
        <v>25.263056092843328</v>
      </c>
      <c r="N13" s="35">
        <f>L13/2992*100</f>
        <v>25.69351604278075</v>
      </c>
    </row>
    <row r="14" spans="1:14" x14ac:dyDescent="0.2">
      <c r="A14" s="2"/>
      <c r="B14" s="45" t="s">
        <v>14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4" ht="88.5" x14ac:dyDescent="0.2">
      <c r="A15" s="2">
        <v>4.6100000000000003</v>
      </c>
      <c r="B15" s="15" t="s">
        <v>92</v>
      </c>
      <c r="C15" s="2">
        <v>200</v>
      </c>
      <c r="D15" s="2">
        <v>250</v>
      </c>
      <c r="E15" s="2">
        <v>1.1200000000000001</v>
      </c>
      <c r="F15" s="2">
        <v>1.4</v>
      </c>
      <c r="G15" s="2">
        <v>0.68</v>
      </c>
      <c r="H15" s="2">
        <v>0.85</v>
      </c>
      <c r="I15" s="2">
        <v>3</v>
      </c>
      <c r="J15" s="2">
        <v>3.75</v>
      </c>
      <c r="K15" s="2">
        <v>54.76</v>
      </c>
      <c r="L15" s="2">
        <v>68.45</v>
      </c>
    </row>
    <row r="16" spans="1:14" ht="22.5" x14ac:dyDescent="0.2">
      <c r="A16" s="2"/>
      <c r="B16" s="16" t="s">
        <v>59</v>
      </c>
      <c r="C16" s="2">
        <v>45</v>
      </c>
      <c r="D16" s="2">
        <v>45</v>
      </c>
      <c r="E16" s="2">
        <v>4.2699999999999996</v>
      </c>
      <c r="F16" s="2">
        <v>4.2699999999999996</v>
      </c>
      <c r="G16" s="2">
        <v>0.41</v>
      </c>
      <c r="H16" s="2">
        <v>0.41</v>
      </c>
      <c r="I16" s="2">
        <v>26.85</v>
      </c>
      <c r="J16" s="2">
        <v>26.85</v>
      </c>
      <c r="K16" s="2">
        <v>90.82</v>
      </c>
      <c r="L16" s="2">
        <v>90.82</v>
      </c>
    </row>
    <row r="17" spans="1:14" ht="33" x14ac:dyDescent="0.2">
      <c r="A17" s="2">
        <v>56</v>
      </c>
      <c r="B17" s="15" t="s">
        <v>44</v>
      </c>
      <c r="C17" s="20">
        <v>150</v>
      </c>
      <c r="D17" s="20">
        <v>180</v>
      </c>
      <c r="E17" s="2">
        <v>3.09</v>
      </c>
      <c r="F17" s="2">
        <v>3.72</v>
      </c>
      <c r="G17" s="2">
        <v>9.16</v>
      </c>
      <c r="H17" s="2">
        <v>10.99</v>
      </c>
      <c r="I17" s="2">
        <v>18.38</v>
      </c>
      <c r="J17" s="2">
        <v>31.58</v>
      </c>
      <c r="K17" s="2">
        <v>194.55</v>
      </c>
      <c r="L17" s="2">
        <v>242.62</v>
      </c>
    </row>
    <row r="18" spans="1:14" ht="43.5" x14ac:dyDescent="0.2">
      <c r="A18" s="2">
        <v>62</v>
      </c>
      <c r="B18" s="16" t="s">
        <v>93</v>
      </c>
      <c r="C18" s="2">
        <v>100</v>
      </c>
      <c r="D18" s="2">
        <v>120</v>
      </c>
      <c r="E18" s="2">
        <v>10.119999999999999</v>
      </c>
      <c r="F18" s="2">
        <v>12.14</v>
      </c>
      <c r="G18" s="2">
        <v>13.38</v>
      </c>
      <c r="H18" s="2">
        <v>16.059999999999999</v>
      </c>
      <c r="I18" s="2">
        <v>3.28</v>
      </c>
      <c r="J18" s="2">
        <v>3.94</v>
      </c>
      <c r="K18" s="2">
        <v>158.96</v>
      </c>
      <c r="L18" s="2">
        <v>224.7</v>
      </c>
    </row>
    <row r="19" spans="1:14" ht="22.5" x14ac:dyDescent="0.2">
      <c r="A19" s="2"/>
      <c r="B19" s="16" t="s">
        <v>56</v>
      </c>
      <c r="C19" s="3">
        <v>36</v>
      </c>
      <c r="D19" s="3">
        <v>36</v>
      </c>
      <c r="E19" s="2">
        <v>3.06</v>
      </c>
      <c r="F19" s="2">
        <v>3.06</v>
      </c>
      <c r="G19" s="2">
        <v>1.19</v>
      </c>
      <c r="H19" s="2">
        <v>1.19</v>
      </c>
      <c r="I19" s="2">
        <v>25.3</v>
      </c>
      <c r="J19" s="2">
        <v>25.3</v>
      </c>
      <c r="K19" s="2">
        <v>93.24</v>
      </c>
      <c r="L19" s="2">
        <v>93.24</v>
      </c>
    </row>
    <row r="20" spans="1:14" ht="33" x14ac:dyDescent="0.2">
      <c r="A20" s="29">
        <v>30</v>
      </c>
      <c r="B20" s="30" t="s">
        <v>94</v>
      </c>
      <c r="C20" s="28">
        <v>100</v>
      </c>
      <c r="D20" s="28">
        <v>100</v>
      </c>
      <c r="E20" s="28">
        <v>2.11</v>
      </c>
      <c r="F20" s="28">
        <v>2.11</v>
      </c>
      <c r="G20" s="28">
        <v>9.02</v>
      </c>
      <c r="H20" s="28">
        <v>9.02</v>
      </c>
      <c r="I20" s="28">
        <v>12.39</v>
      </c>
      <c r="J20" s="28">
        <v>12.39</v>
      </c>
      <c r="K20" s="28">
        <v>89.2</v>
      </c>
      <c r="L20" s="28">
        <v>89.2</v>
      </c>
    </row>
    <row r="21" spans="1:14" ht="21.75" x14ac:dyDescent="0.2">
      <c r="A21" s="2">
        <v>8</v>
      </c>
      <c r="B21" s="16" t="s">
        <v>85</v>
      </c>
      <c r="C21" s="2">
        <v>200</v>
      </c>
      <c r="D21" s="2">
        <v>200</v>
      </c>
      <c r="E21" s="2">
        <v>0.6</v>
      </c>
      <c r="F21" s="2">
        <v>0.6</v>
      </c>
      <c r="G21" s="2"/>
      <c r="H21" s="2"/>
      <c r="I21" s="2">
        <v>39</v>
      </c>
      <c r="J21" s="2">
        <v>39</v>
      </c>
      <c r="K21" s="2">
        <v>111.2</v>
      </c>
      <c r="L21" s="2">
        <v>111.2</v>
      </c>
    </row>
    <row r="22" spans="1:14" ht="22.5" x14ac:dyDescent="0.2">
      <c r="A22" s="2"/>
      <c r="B22" s="19" t="s">
        <v>18</v>
      </c>
      <c r="C22" s="2">
        <v>200</v>
      </c>
      <c r="D22" s="2">
        <v>200</v>
      </c>
      <c r="E22" s="2">
        <v>10</v>
      </c>
      <c r="F22" s="2">
        <v>10</v>
      </c>
      <c r="G22" s="2">
        <v>5</v>
      </c>
      <c r="H22" s="2">
        <v>5</v>
      </c>
      <c r="I22" s="2">
        <v>7</v>
      </c>
      <c r="J22" s="2">
        <v>7</v>
      </c>
      <c r="K22" s="2">
        <v>136</v>
      </c>
      <c r="L22" s="2">
        <v>136</v>
      </c>
    </row>
    <row r="23" spans="1:14" s="1" customFormat="1" x14ac:dyDescent="0.2">
      <c r="A23" s="8"/>
      <c r="B23" s="11" t="s">
        <v>9</v>
      </c>
      <c r="C23" s="5">
        <f t="shared" ref="C23:L23" si="1">SUM(C15:C22)</f>
        <v>1031</v>
      </c>
      <c r="D23" s="5">
        <f t="shared" si="1"/>
        <v>1131</v>
      </c>
      <c r="E23" s="5">
        <f t="shared" si="1"/>
        <v>34.370000000000005</v>
      </c>
      <c r="F23" s="5">
        <f t="shared" si="1"/>
        <v>37.299999999999997</v>
      </c>
      <c r="G23" s="5">
        <f t="shared" si="1"/>
        <v>38.840000000000003</v>
      </c>
      <c r="H23" s="5">
        <f t="shared" si="1"/>
        <v>43.519999999999996</v>
      </c>
      <c r="I23" s="5">
        <f t="shared" si="1"/>
        <v>135.19999999999999</v>
      </c>
      <c r="J23" s="5">
        <f t="shared" si="1"/>
        <v>149.81</v>
      </c>
      <c r="K23" s="5">
        <f t="shared" si="1"/>
        <v>928.73000000000013</v>
      </c>
      <c r="L23" s="5">
        <f t="shared" si="1"/>
        <v>1056.23</v>
      </c>
      <c r="M23" s="35">
        <f>K23/2585*100</f>
        <v>35.927659574468088</v>
      </c>
      <c r="N23" s="35">
        <f>L23/2992*100</f>
        <v>35.301804812834227</v>
      </c>
    </row>
    <row r="24" spans="1:14" ht="18" customHeight="1" x14ac:dyDescent="0.2">
      <c r="A24" s="2"/>
      <c r="B24" s="12" t="s">
        <v>11</v>
      </c>
      <c r="C24" s="4"/>
      <c r="D24" s="4"/>
      <c r="E24" s="4">
        <f t="shared" ref="E24:L24" si="2">E13+E23</f>
        <v>63.910000000000004</v>
      </c>
      <c r="F24" s="4">
        <f t="shared" si="2"/>
        <v>72.78</v>
      </c>
      <c r="G24" s="4">
        <f t="shared" si="2"/>
        <v>78.800000000000011</v>
      </c>
      <c r="H24" s="4">
        <f t="shared" si="2"/>
        <v>94.28</v>
      </c>
      <c r="I24" s="4">
        <f t="shared" si="2"/>
        <v>296.5</v>
      </c>
      <c r="J24" s="4">
        <f t="shared" si="2"/>
        <v>356.37</v>
      </c>
      <c r="K24" s="4">
        <f t="shared" si="2"/>
        <v>1581.7800000000002</v>
      </c>
      <c r="L24" s="4">
        <f t="shared" si="2"/>
        <v>1824.98</v>
      </c>
    </row>
    <row r="25" spans="1:14" x14ac:dyDescent="0.2">
      <c r="A25" s="2"/>
    </row>
  </sheetData>
  <mergeCells count="10">
    <mergeCell ref="B14:L14"/>
    <mergeCell ref="K3:L4"/>
    <mergeCell ref="A3:A5"/>
    <mergeCell ref="C1:F1"/>
    <mergeCell ref="B3:B5"/>
    <mergeCell ref="C3:D4"/>
    <mergeCell ref="E3:J3"/>
    <mergeCell ref="E4:F4"/>
    <mergeCell ref="G4:H4"/>
    <mergeCell ref="I4:J4"/>
  </mergeCells>
  <phoneticPr fontId="2" type="noConversion"/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1день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Красн-КП</dc:creator>
  <cp:lastModifiedBy>Спецшкола</cp:lastModifiedBy>
  <cp:lastPrinted>2022-05-23T11:55:22Z</cp:lastPrinted>
  <dcterms:created xsi:type="dcterms:W3CDTF">2018-09-20T08:11:13Z</dcterms:created>
  <dcterms:modified xsi:type="dcterms:W3CDTF">2022-05-31T12:00:46Z</dcterms:modified>
</cp:coreProperties>
</file>